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feric\OneDrive - pmfst.hr\Desktop\FINANCIJSKI PLAN\REBALANSI\"/>
    </mc:Choice>
  </mc:AlternateContent>
  <xr:revisionPtr revIDLastSave="140" documentId="8_{EC2A9810-5FE7-4891-9309-5A6D4944FD69}" xr6:coauthVersionLast="36" xr6:coauthVersionMax="36" xr10:uidLastSave="{D8EAA6D8-04D9-4345-8CA2-0930478AECA7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0490" windowHeight="7665" tabRatio="599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izdataka'!$A$2:$L$520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D51" i="36" l="1"/>
  <c r="D43" i="36"/>
  <c r="D42" i="36"/>
  <c r="D41" i="36"/>
  <c r="D40" i="36"/>
  <c r="D38" i="36"/>
  <c r="D37" i="36"/>
  <c r="D35" i="36"/>
  <c r="D33" i="36"/>
  <c r="D32" i="36"/>
  <c r="D26" i="36"/>
  <c r="D17" i="36"/>
  <c r="D16" i="36"/>
  <c r="D15" i="36"/>
  <c r="D13" i="36"/>
  <c r="D12" i="36"/>
  <c r="D10" i="36"/>
  <c r="D7" i="36"/>
  <c r="E37" i="35"/>
  <c r="E36" i="35"/>
  <c r="E34" i="35"/>
  <c r="E33" i="35"/>
  <c r="E32" i="35"/>
  <c r="E31" i="35"/>
  <c r="E30" i="35"/>
  <c r="E29" i="35"/>
  <c r="E28" i="35"/>
  <c r="J521" i="17" l="1"/>
  <c r="AA30" i="17" l="1"/>
  <c r="Z30" i="17"/>
  <c r="S30" i="17"/>
  <c r="Q30" i="17"/>
  <c r="P30" i="17"/>
  <c r="O30" i="17"/>
  <c r="N30" i="17"/>
  <c r="I30" i="17"/>
  <c r="R30" i="17" s="1"/>
  <c r="H30" i="17"/>
  <c r="F30" i="17"/>
  <c r="D30" i="17"/>
  <c r="B30" i="17"/>
  <c r="A30" i="17"/>
  <c r="D28" i="12" l="1"/>
  <c r="AG23" i="25" l="1"/>
  <c r="AC23" i="25"/>
  <c r="AB23" i="25"/>
  <c r="U23" i="25"/>
  <c r="S23" i="25"/>
  <c r="R23" i="25"/>
  <c r="Q23" i="25"/>
  <c r="G23" i="25"/>
  <c r="T23" i="25" s="1"/>
  <c r="F23" i="25"/>
  <c r="D23" i="25"/>
  <c r="B23" i="25"/>
  <c r="AG22" i="25"/>
  <c r="AC22" i="25"/>
  <c r="AB22" i="25"/>
  <c r="U22" i="25"/>
  <c r="S22" i="25"/>
  <c r="R22" i="25"/>
  <c r="Q22" i="25"/>
  <c r="G22" i="25"/>
  <c r="T22" i="25" s="1"/>
  <c r="F22" i="25"/>
  <c r="D22" i="25"/>
  <c r="B22" i="25"/>
  <c r="AG21" i="25"/>
  <c r="AC21" i="25"/>
  <c r="AB21" i="25"/>
  <c r="U21" i="25"/>
  <c r="S21" i="25"/>
  <c r="R21" i="25"/>
  <c r="Q21" i="25"/>
  <c r="G21" i="25"/>
  <c r="T21" i="25" s="1"/>
  <c r="F21" i="25"/>
  <c r="D21" i="25"/>
  <c r="B21" i="25"/>
  <c r="AG20" i="25"/>
  <c r="AC20" i="25"/>
  <c r="AB20" i="25"/>
  <c r="U20" i="25"/>
  <c r="S20" i="25"/>
  <c r="R20" i="25"/>
  <c r="Q20" i="25"/>
  <c r="G20" i="25"/>
  <c r="T20" i="25" s="1"/>
  <c r="F20" i="25"/>
  <c r="D20" i="25"/>
  <c r="B20" i="25"/>
  <c r="AG17" i="25"/>
  <c r="AC17" i="25"/>
  <c r="AB17" i="25"/>
  <c r="U17" i="25"/>
  <c r="S17" i="25"/>
  <c r="R17" i="25"/>
  <c r="Q17" i="25"/>
  <c r="G17" i="25"/>
  <c r="T17" i="25" s="1"/>
  <c r="F17" i="25"/>
  <c r="D17" i="25"/>
  <c r="B17" i="25"/>
  <c r="AG19" i="25"/>
  <c r="AC19" i="25"/>
  <c r="AB19" i="25"/>
  <c r="U19" i="25"/>
  <c r="S19" i="25"/>
  <c r="R19" i="25"/>
  <c r="Q19" i="25"/>
  <c r="G19" i="25"/>
  <c r="T19" i="25" s="1"/>
  <c r="F19" i="25"/>
  <c r="D19" i="25"/>
  <c r="B19" i="25"/>
  <c r="AG12" i="25" l="1"/>
  <c r="AC12" i="25"/>
  <c r="AB12" i="25"/>
  <c r="U12" i="25"/>
  <c r="S12" i="25"/>
  <c r="R12" i="25"/>
  <c r="Q12" i="25"/>
  <c r="G12" i="25"/>
  <c r="T12" i="25" s="1"/>
  <c r="F12" i="25"/>
  <c r="D12" i="25"/>
  <c r="B12" i="25"/>
  <c r="AG11" i="25"/>
  <c r="AC11" i="25"/>
  <c r="AB11" i="25"/>
  <c r="U11" i="25"/>
  <c r="S11" i="25"/>
  <c r="R11" i="25"/>
  <c r="Q11" i="25"/>
  <c r="G11" i="25"/>
  <c r="T11" i="25" s="1"/>
  <c r="F11" i="25"/>
  <c r="D11" i="25"/>
  <c r="B11" i="25"/>
  <c r="AG10" i="25"/>
  <c r="AC10" i="25"/>
  <c r="AB10" i="25"/>
  <c r="U10" i="25"/>
  <c r="S10" i="25"/>
  <c r="R10" i="25"/>
  <c r="Q10" i="25"/>
  <c r="G10" i="25"/>
  <c r="T10" i="25" s="1"/>
  <c r="F10" i="25"/>
  <c r="D10" i="25"/>
  <c r="B10" i="25"/>
  <c r="AG8" i="25"/>
  <c r="AC8" i="25"/>
  <c r="AB8" i="25"/>
  <c r="U8" i="25"/>
  <c r="S8" i="25"/>
  <c r="R8" i="25"/>
  <c r="Q8" i="25"/>
  <c r="G8" i="25"/>
  <c r="T8" i="25" s="1"/>
  <c r="F8" i="25"/>
  <c r="D8" i="25"/>
  <c r="B8" i="25"/>
  <c r="AA126" i="17"/>
  <c r="Z126" i="17"/>
  <c r="S126" i="17"/>
  <c r="Q126" i="17"/>
  <c r="P126" i="17"/>
  <c r="O126" i="17"/>
  <c r="N126" i="17"/>
  <c r="I126" i="17"/>
  <c r="R126" i="17" s="1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R125" i="17" s="1"/>
  <c r="H125" i="17"/>
  <c r="F125" i="17"/>
  <c r="D125" i="17"/>
  <c r="B125" i="17"/>
  <c r="A125" i="17"/>
  <c r="AA123" i="17"/>
  <c r="Z123" i="17"/>
  <c r="S123" i="17"/>
  <c r="Q123" i="17"/>
  <c r="P123" i="17"/>
  <c r="O123" i="17"/>
  <c r="N123" i="17"/>
  <c r="I123" i="17"/>
  <c r="R123" i="17" s="1"/>
  <c r="H123" i="17"/>
  <c r="F123" i="17"/>
  <c r="D123" i="17"/>
  <c r="B123" i="17"/>
  <c r="A123" i="17"/>
  <c r="AA121" i="17"/>
  <c r="Z121" i="17"/>
  <c r="S121" i="17"/>
  <c r="Q121" i="17"/>
  <c r="P121" i="17"/>
  <c r="O121" i="17"/>
  <c r="N121" i="17"/>
  <c r="I121" i="17"/>
  <c r="R121" i="17" s="1"/>
  <c r="H121" i="17"/>
  <c r="F121" i="17"/>
  <c r="D121" i="17"/>
  <c r="B121" i="17"/>
  <c r="A121" i="17"/>
  <c r="AA120" i="17"/>
  <c r="Z120" i="17"/>
  <c r="S120" i="17"/>
  <c r="Q120" i="17"/>
  <c r="P120" i="17"/>
  <c r="O120" i="17"/>
  <c r="N120" i="17"/>
  <c r="I120" i="17"/>
  <c r="R120" i="17" s="1"/>
  <c r="H120" i="17"/>
  <c r="F120" i="17"/>
  <c r="D120" i="17"/>
  <c r="B120" i="17"/>
  <c r="A120" i="17"/>
  <c r="AA117" i="17"/>
  <c r="Z117" i="17"/>
  <c r="S117" i="17"/>
  <c r="Q117" i="17"/>
  <c r="P117" i="17"/>
  <c r="O117" i="17"/>
  <c r="N117" i="17"/>
  <c r="I117" i="17"/>
  <c r="R117" i="17" s="1"/>
  <c r="H117" i="17"/>
  <c r="F117" i="17"/>
  <c r="D117" i="17"/>
  <c r="B117" i="17"/>
  <c r="A117" i="17"/>
  <c r="AA116" i="17"/>
  <c r="Z116" i="17"/>
  <c r="S116" i="17"/>
  <c r="Q116" i="17"/>
  <c r="P116" i="17"/>
  <c r="O116" i="17"/>
  <c r="N116" i="17"/>
  <c r="I116" i="17"/>
  <c r="R116" i="17" s="1"/>
  <c r="H116" i="17"/>
  <c r="F116" i="17"/>
  <c r="D116" i="17"/>
  <c r="B116" i="17"/>
  <c r="A116" i="17"/>
  <c r="AA112" i="17"/>
  <c r="Z112" i="17"/>
  <c r="S112" i="17"/>
  <c r="Q112" i="17"/>
  <c r="P112" i="17"/>
  <c r="O112" i="17"/>
  <c r="N112" i="17"/>
  <c r="I112" i="17"/>
  <c r="R112" i="17" s="1"/>
  <c r="H112" i="17"/>
  <c r="F112" i="17"/>
  <c r="D112" i="17"/>
  <c r="B112" i="17"/>
  <c r="A112" i="17"/>
  <c r="AA109" i="17"/>
  <c r="Z109" i="17"/>
  <c r="S109" i="17"/>
  <c r="Q109" i="17"/>
  <c r="P109" i="17"/>
  <c r="O109" i="17"/>
  <c r="N109" i="17"/>
  <c r="I109" i="17"/>
  <c r="R109" i="17" s="1"/>
  <c r="H109" i="17"/>
  <c r="F109" i="17"/>
  <c r="D109" i="17"/>
  <c r="B109" i="17"/>
  <c r="A109" i="17"/>
  <c r="AA108" i="17"/>
  <c r="Z108" i="17"/>
  <c r="S108" i="17"/>
  <c r="Q108" i="17"/>
  <c r="P108" i="17"/>
  <c r="O108" i="17"/>
  <c r="N108" i="17"/>
  <c r="I108" i="17"/>
  <c r="R108" i="17" s="1"/>
  <c r="H108" i="17"/>
  <c r="F108" i="17"/>
  <c r="D108" i="17"/>
  <c r="B108" i="17"/>
  <c r="A108" i="17"/>
  <c r="AA103" i="17"/>
  <c r="Z103" i="17"/>
  <c r="S103" i="17"/>
  <c r="Q103" i="17"/>
  <c r="P103" i="17"/>
  <c r="O103" i="17"/>
  <c r="N103" i="17"/>
  <c r="I103" i="17"/>
  <c r="R103" i="17" s="1"/>
  <c r="H103" i="17"/>
  <c r="F103" i="17"/>
  <c r="D103" i="17"/>
  <c r="B103" i="17"/>
  <c r="A103" i="17"/>
  <c r="AA90" i="17"/>
  <c r="Z90" i="17"/>
  <c r="S90" i="17"/>
  <c r="Q90" i="17"/>
  <c r="P90" i="17"/>
  <c r="O90" i="17"/>
  <c r="N90" i="17"/>
  <c r="I90" i="17"/>
  <c r="R90" i="17" s="1"/>
  <c r="H90" i="17"/>
  <c r="F90" i="17"/>
  <c r="D90" i="17"/>
  <c r="B90" i="17"/>
  <c r="A90" i="17"/>
  <c r="AA89" i="17"/>
  <c r="Z89" i="17"/>
  <c r="S89" i="17"/>
  <c r="Q89" i="17"/>
  <c r="P89" i="17"/>
  <c r="O89" i="17"/>
  <c r="N89" i="17"/>
  <c r="I89" i="17"/>
  <c r="R89" i="17" s="1"/>
  <c r="H89" i="17"/>
  <c r="F89" i="17"/>
  <c r="D89" i="17"/>
  <c r="B89" i="17"/>
  <c r="A89" i="17"/>
  <c r="AA83" i="17"/>
  <c r="Z83" i="17"/>
  <c r="S83" i="17"/>
  <c r="Q83" i="17"/>
  <c r="P83" i="17"/>
  <c r="O83" i="17"/>
  <c r="N83" i="17"/>
  <c r="I83" i="17"/>
  <c r="R83" i="17" s="1"/>
  <c r="H83" i="17"/>
  <c r="F83" i="17"/>
  <c r="D83" i="17"/>
  <c r="B83" i="17"/>
  <c r="A83" i="17"/>
  <c r="AA58" i="17"/>
  <c r="Z58" i="17"/>
  <c r="S58" i="17"/>
  <c r="Q58" i="17"/>
  <c r="P58" i="17"/>
  <c r="O58" i="17"/>
  <c r="N58" i="17"/>
  <c r="I58" i="17"/>
  <c r="R58" i="17" s="1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R57" i="17" s="1"/>
  <c r="H57" i="17"/>
  <c r="F57" i="17"/>
  <c r="D57" i="17"/>
  <c r="B57" i="17"/>
  <c r="A57" i="17"/>
  <c r="S55" i="17"/>
  <c r="Q55" i="17"/>
  <c r="P55" i="17"/>
  <c r="O55" i="17"/>
  <c r="I55" i="17"/>
  <c r="H55" i="17"/>
  <c r="F55" i="17"/>
  <c r="D55" i="17"/>
  <c r="B55" i="17"/>
  <c r="A55" i="17"/>
  <c r="I54" i="17"/>
  <c r="H54" i="17"/>
  <c r="B54" i="17"/>
  <c r="A54" i="17"/>
  <c r="D54" i="17"/>
  <c r="Q54" i="17"/>
  <c r="F54" i="17"/>
  <c r="O54" i="17"/>
  <c r="P54" i="17"/>
  <c r="S54" i="17"/>
  <c r="C15" i="4" l="1"/>
  <c r="F16" i="4"/>
  <c r="D16" i="4"/>
  <c r="C16" i="4"/>
  <c r="B16" i="4"/>
  <c r="A16" i="4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9" i="25"/>
  <c r="Q13" i="25"/>
  <c r="Q14" i="25"/>
  <c r="Q15" i="25"/>
  <c r="Q16" i="25"/>
  <c r="Q18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502" i="25"/>
  <c r="Q503" i="25"/>
  <c r="Q504" i="25"/>
  <c r="Q505" i="25"/>
  <c r="Q506" i="25"/>
  <c r="Q507" i="25"/>
  <c r="Q508" i="25"/>
  <c r="Q509" i="25"/>
  <c r="Q510" i="25"/>
  <c r="Q51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6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4" i="17"/>
  <c r="N85" i="17"/>
  <c r="N86" i="17"/>
  <c r="N87" i="17"/>
  <c r="N88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4" i="17"/>
  <c r="N105" i="17"/>
  <c r="N106" i="17"/>
  <c r="N107" i="17"/>
  <c r="N110" i="17"/>
  <c r="N111" i="17"/>
  <c r="N113" i="17"/>
  <c r="N114" i="17"/>
  <c r="N115" i="17"/>
  <c r="N118" i="17"/>
  <c r="N119" i="17"/>
  <c r="N122" i="17"/>
  <c r="N124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502" i="17"/>
  <c r="N503" i="17"/>
  <c r="N504" i="17"/>
  <c r="N505" i="17"/>
  <c r="N506" i="17"/>
  <c r="N507" i="17"/>
  <c r="N508" i="17"/>
  <c r="N509" i="17"/>
  <c r="N510" i="17"/>
  <c r="N511" i="17"/>
  <c r="N512" i="17"/>
  <c r="N513" i="17"/>
  <c r="N514" i="17"/>
  <c r="N515" i="17"/>
  <c r="N516" i="17"/>
  <c r="N517" i="17"/>
  <c r="N518" i="17"/>
  <c r="N519" i="17"/>
  <c r="N520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87" i="25" l="1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U502" i="25"/>
  <c r="U503" i="25"/>
  <c r="U504" i="25"/>
  <c r="U505" i="25"/>
  <c r="U506" i="25"/>
  <c r="U507" i="25"/>
  <c r="U508" i="25"/>
  <c r="U509" i="25"/>
  <c r="U510" i="25"/>
  <c r="U511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S502" i="25"/>
  <c r="S503" i="25"/>
  <c r="S504" i="25"/>
  <c r="S505" i="25"/>
  <c r="S506" i="25"/>
  <c r="S507" i="25"/>
  <c r="S508" i="25"/>
  <c r="S509" i="25"/>
  <c r="S510" i="25"/>
  <c r="S511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R502" i="25"/>
  <c r="R503" i="25"/>
  <c r="R504" i="25"/>
  <c r="R505" i="25"/>
  <c r="R506" i="25"/>
  <c r="R507" i="25"/>
  <c r="R508" i="25"/>
  <c r="R509" i="25"/>
  <c r="R510" i="25"/>
  <c r="R511" i="25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S502" i="17"/>
  <c r="S503" i="17"/>
  <c r="S504" i="17"/>
  <c r="S505" i="17"/>
  <c r="S506" i="17"/>
  <c r="S507" i="17"/>
  <c r="S508" i="17"/>
  <c r="S509" i="17"/>
  <c r="S510" i="17"/>
  <c r="S511" i="17"/>
  <c r="S512" i="17"/>
  <c r="S513" i="17"/>
  <c r="S514" i="17"/>
  <c r="S515" i="17"/>
  <c r="S516" i="17"/>
  <c r="S517" i="17"/>
  <c r="S518" i="17"/>
  <c r="S519" i="17"/>
  <c r="S52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P502" i="17"/>
  <c r="P503" i="17"/>
  <c r="P504" i="17"/>
  <c r="P505" i="17"/>
  <c r="P506" i="17"/>
  <c r="P507" i="17"/>
  <c r="P508" i="17"/>
  <c r="P509" i="17"/>
  <c r="P510" i="17"/>
  <c r="P511" i="17"/>
  <c r="P512" i="17"/>
  <c r="P513" i="17"/>
  <c r="P514" i="17"/>
  <c r="P515" i="17"/>
  <c r="P516" i="17"/>
  <c r="P517" i="17"/>
  <c r="P518" i="17"/>
  <c r="P519" i="17"/>
  <c r="P52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O502" i="17"/>
  <c r="O503" i="17"/>
  <c r="O504" i="17"/>
  <c r="O505" i="17"/>
  <c r="O506" i="17"/>
  <c r="O507" i="17"/>
  <c r="O508" i="17"/>
  <c r="O509" i="17"/>
  <c r="O510" i="17"/>
  <c r="O511" i="17"/>
  <c r="O512" i="17"/>
  <c r="O513" i="17"/>
  <c r="O514" i="17"/>
  <c r="O515" i="17"/>
  <c r="O516" i="17"/>
  <c r="O517" i="17"/>
  <c r="O518" i="17"/>
  <c r="O519" i="17"/>
  <c r="O520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86" i="25" l="1"/>
  <c r="U4" i="25"/>
  <c r="U5" i="25"/>
  <c r="U6" i="25"/>
  <c r="U7" i="25"/>
  <c r="U9" i="25"/>
  <c r="U13" i="25"/>
  <c r="U14" i="25"/>
  <c r="U15" i="25"/>
  <c r="U16" i="25"/>
  <c r="U18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176" i="25"/>
  <c r="U177" i="25"/>
  <c r="U178" i="25"/>
  <c r="U179" i="25"/>
  <c r="U180" i="25"/>
  <c r="U181" i="25"/>
  <c r="U182" i="25"/>
  <c r="U183" i="25"/>
  <c r="U184" i="25"/>
  <c r="U18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6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4" i="17"/>
  <c r="S85" i="17"/>
  <c r="S86" i="17"/>
  <c r="S87" i="17"/>
  <c r="S88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4" i="17"/>
  <c r="S105" i="17"/>
  <c r="S106" i="17"/>
  <c r="S107" i="17"/>
  <c r="S110" i="17"/>
  <c r="S111" i="17"/>
  <c r="S113" i="17"/>
  <c r="S114" i="17"/>
  <c r="S115" i="17"/>
  <c r="S118" i="17"/>
  <c r="S119" i="17"/>
  <c r="S122" i="17"/>
  <c r="S124" i="17"/>
  <c r="S127" i="17"/>
  <c r="S128" i="17"/>
  <c r="S129" i="17"/>
  <c r="S130" i="17"/>
  <c r="S3" i="17"/>
  <c r="Q128" i="17" l="1"/>
  <c r="Q129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D15" i="4"/>
  <c r="F15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C75" i="33"/>
  <c r="D75" i="33"/>
  <c r="C5" i="33" l="1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D11" i="35"/>
  <c r="D10" i="35" l="1"/>
  <c r="E26" i="35"/>
  <c r="D26" i="35"/>
  <c r="C27" i="12"/>
  <c r="C30" i="12" s="1"/>
  <c r="D27" i="12"/>
  <c r="D30" i="12" s="1"/>
  <c r="C14" i="12"/>
  <c r="C17" i="12"/>
  <c r="C20" i="12" l="1"/>
  <c r="C32" i="12" s="1"/>
  <c r="N24" i="12"/>
  <c r="D5" i="34" l="1"/>
  <c r="G14" i="25" l="1"/>
  <c r="T14" i="25" s="1"/>
  <c r="G24" i="25"/>
  <c r="T24" i="25" s="1"/>
  <c r="G28" i="25"/>
  <c r="T28" i="25" s="1"/>
  <c r="G36" i="25"/>
  <c r="T36" i="25" s="1"/>
  <c r="G45" i="25"/>
  <c r="T45" i="25" s="1"/>
  <c r="G47" i="25"/>
  <c r="T47" i="25" s="1"/>
  <c r="G52" i="25"/>
  <c r="T52" i="25" s="1"/>
  <c r="G57" i="25"/>
  <c r="T57" i="25" s="1"/>
  <c r="G62" i="25"/>
  <c r="T62" i="25" s="1"/>
  <c r="G63" i="25"/>
  <c r="T63" i="25" s="1"/>
  <c r="G69" i="25"/>
  <c r="T69" i="25" s="1"/>
  <c r="G75" i="25"/>
  <c r="T75" i="25" s="1"/>
  <c r="G78" i="25"/>
  <c r="T78" i="25" s="1"/>
  <c r="G81" i="25"/>
  <c r="T81" i="25" s="1"/>
  <c r="G82" i="25"/>
  <c r="T82" i="25" s="1"/>
  <c r="G87" i="25"/>
  <c r="T87" i="25" s="1"/>
  <c r="G93" i="25"/>
  <c r="T93" i="25" s="1"/>
  <c r="G94" i="25"/>
  <c r="T94" i="25" s="1"/>
  <c r="G99" i="25"/>
  <c r="T99" i="25" s="1"/>
  <c r="G103" i="25"/>
  <c r="T103" i="25" s="1"/>
  <c r="G105" i="25"/>
  <c r="T105" i="25" s="1"/>
  <c r="G110" i="25"/>
  <c r="T110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G502" i="25"/>
  <c r="T502" i="25" s="1"/>
  <c r="G503" i="25"/>
  <c r="T503" i="25" s="1"/>
  <c r="G504" i="25"/>
  <c r="T504" i="25" s="1"/>
  <c r="G505" i="25"/>
  <c r="T505" i="25" s="1"/>
  <c r="G506" i="25"/>
  <c r="T506" i="25" s="1"/>
  <c r="G507" i="25"/>
  <c r="T507" i="25" s="1"/>
  <c r="G508" i="25"/>
  <c r="T508" i="25" s="1"/>
  <c r="G509" i="25"/>
  <c r="T509" i="25" s="1"/>
  <c r="G510" i="25"/>
  <c r="T510" i="25" s="1"/>
  <c r="G511" i="25"/>
  <c r="T511" i="25" s="1"/>
  <c r="AG9" i="25"/>
  <c r="AG13" i="25"/>
  <c r="AG14" i="25"/>
  <c r="AG15" i="25"/>
  <c r="AG16" i="25"/>
  <c r="AG18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AG241" i="25"/>
  <c r="AG242" i="25"/>
  <c r="AG243" i="25"/>
  <c r="AG244" i="25"/>
  <c r="AG245" i="25"/>
  <c r="AG246" i="25"/>
  <c r="AG247" i="25"/>
  <c r="AG248" i="25"/>
  <c r="AG249" i="25"/>
  <c r="AG250" i="25"/>
  <c r="G31" i="25" s="1"/>
  <c r="T31" i="25" s="1"/>
  <c r="AG251" i="25"/>
  <c r="G13" i="25" s="1"/>
  <c r="T13" i="25" s="1"/>
  <c r="AG252" i="25"/>
  <c r="AG253" i="25"/>
  <c r="G25" i="25" s="1"/>
  <c r="T25" i="25" s="1"/>
  <c r="AG254" i="25"/>
  <c r="AG255" i="25"/>
  <c r="G61" i="25" s="1"/>
  <c r="T61" i="25" s="1"/>
  <c r="AG256" i="25"/>
  <c r="G37" i="25" s="1"/>
  <c r="T37" i="25" s="1"/>
  <c r="AG257" i="25"/>
  <c r="G15" i="25" s="1"/>
  <c r="T15" i="25" s="1"/>
  <c r="AG258" i="25"/>
  <c r="G85" i="25" s="1"/>
  <c r="T85" i="25" s="1"/>
  <c r="AG259" i="25"/>
  <c r="AG260" i="25"/>
  <c r="G67" i="25" s="1"/>
  <c r="T67" i="25" s="1"/>
  <c r="AG261" i="25"/>
  <c r="G55" i="25" s="1"/>
  <c r="T55" i="25" s="1"/>
  <c r="AG262" i="25"/>
  <c r="G49" i="25" s="1"/>
  <c r="T49" i="25" s="1"/>
  <c r="AG263" i="25"/>
  <c r="G79" i="25" s="1"/>
  <c r="T79" i="25" s="1"/>
  <c r="AG264" i="25"/>
  <c r="G76" i="25" s="1"/>
  <c r="T76" i="25" s="1"/>
  <c r="AG265" i="25"/>
  <c r="G97" i="25" s="1"/>
  <c r="T97" i="25" s="1"/>
  <c r="AG266" i="25"/>
  <c r="G73" i="25" s="1"/>
  <c r="T73" i="25" s="1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AG829" i="25"/>
  <c r="AG830" i="25"/>
  <c r="AG831" i="25"/>
  <c r="AG832" i="25"/>
  <c r="AG833" i="25"/>
  <c r="AG834" i="25"/>
  <c r="AG835" i="25"/>
  <c r="AG836" i="25"/>
  <c r="AG837" i="25"/>
  <c r="AG838" i="25"/>
  <c r="G111" i="25"/>
  <c r="T111" i="25" s="1"/>
  <c r="G109" i="25"/>
  <c r="T109" i="25" s="1"/>
  <c r="G108" i="25" l="1"/>
  <c r="T108" i="25" s="1"/>
  <c r="G102" i="25"/>
  <c r="T102" i="25" s="1"/>
  <c r="G96" i="25"/>
  <c r="T96" i="25" s="1"/>
  <c r="G90" i="25"/>
  <c r="T90" i="25" s="1"/>
  <c r="G84" i="25"/>
  <c r="T84" i="25" s="1"/>
  <c r="G72" i="25"/>
  <c r="T72" i="25" s="1"/>
  <c r="G66" i="25"/>
  <c r="T66" i="25" s="1"/>
  <c r="G60" i="25"/>
  <c r="T60" i="25" s="1"/>
  <c r="G54" i="25"/>
  <c r="T54" i="25" s="1"/>
  <c r="G48" i="25"/>
  <c r="T48" i="25" s="1"/>
  <c r="G42" i="25"/>
  <c r="T42" i="25" s="1"/>
  <c r="G30" i="25"/>
  <c r="T30" i="25" s="1"/>
  <c r="G9" i="25"/>
  <c r="T9" i="25" s="1"/>
  <c r="G107" i="25"/>
  <c r="T107" i="25" s="1"/>
  <c r="G101" i="25"/>
  <c r="T101" i="25" s="1"/>
  <c r="G95" i="25"/>
  <c r="T95" i="25" s="1"/>
  <c r="G89" i="25"/>
  <c r="T89" i="25" s="1"/>
  <c r="G83" i="25"/>
  <c r="T83" i="25" s="1"/>
  <c r="G77" i="25"/>
  <c r="T77" i="25" s="1"/>
  <c r="G71" i="25"/>
  <c r="T71" i="25" s="1"/>
  <c r="G65" i="25"/>
  <c r="T65" i="25" s="1"/>
  <c r="G59" i="25"/>
  <c r="T59" i="25" s="1"/>
  <c r="G53" i="25"/>
  <c r="T53" i="25" s="1"/>
  <c r="G41" i="25"/>
  <c r="T41" i="25" s="1"/>
  <c r="G35" i="25"/>
  <c r="T35" i="25" s="1"/>
  <c r="G29" i="25"/>
  <c r="T29" i="25" s="1"/>
  <c r="G18" i="25"/>
  <c r="T18" i="25" s="1"/>
  <c r="G7" i="25"/>
  <c r="T7" i="25" s="1"/>
  <c r="G112" i="25"/>
  <c r="T112" i="25" s="1"/>
  <c r="G106" i="25"/>
  <c r="T106" i="25" s="1"/>
  <c r="G100" i="25"/>
  <c r="T100" i="25" s="1"/>
  <c r="G88" i="25"/>
  <c r="T88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16" i="25"/>
  <c r="T16" i="25" s="1"/>
  <c r="G6" i="25"/>
  <c r="T6" i="25" s="1"/>
  <c r="G39" i="25"/>
  <c r="T39" i="25" s="1"/>
  <c r="G33" i="25"/>
  <c r="T33" i="25" s="1"/>
  <c r="G27" i="25"/>
  <c r="T27" i="25" s="1"/>
  <c r="G5" i="25"/>
  <c r="T5" i="25" s="1"/>
  <c r="G51" i="25"/>
  <c r="T51" i="25" s="1"/>
  <c r="G3" i="25"/>
  <c r="T3" i="25" s="1"/>
  <c r="G104" i="25"/>
  <c r="T104" i="25" s="1"/>
  <c r="G98" i="25"/>
  <c r="T98" i="25" s="1"/>
  <c r="G92" i="25"/>
  <c r="T92" i="25" s="1"/>
  <c r="G86" i="25"/>
  <c r="T86" i="25" s="1"/>
  <c r="G80" i="25"/>
  <c r="T80" i="25" s="1"/>
  <c r="G74" i="25"/>
  <c r="T74" i="25" s="1"/>
  <c r="G68" i="25"/>
  <c r="T68" i="25" s="1"/>
  <c r="G56" i="25"/>
  <c r="T56" i="25" s="1"/>
  <c r="G50" i="25"/>
  <c r="T50" i="25" s="1"/>
  <c r="G44" i="25"/>
  <c r="T44" i="25" s="1"/>
  <c r="G38" i="25"/>
  <c r="T38" i="25" s="1"/>
  <c r="G32" i="25"/>
  <c r="T32" i="25" s="1"/>
  <c r="G26" i="25"/>
  <c r="T26" i="25" s="1"/>
  <c r="G4" i="25"/>
  <c r="T4" i="25" s="1"/>
  <c r="G91" i="25"/>
  <c r="T91" i="25" s="1"/>
  <c r="G43" i="25"/>
  <c r="T4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E12" i="35" s="1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E16" i="35" s="1"/>
  <c r="F17" i="35"/>
  <c r="E17" i="35" s="1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E15" i="35" s="1"/>
  <c r="G20" i="35"/>
  <c r="H15" i="35"/>
  <c r="G15" i="35"/>
  <c r="F13" i="35"/>
  <c r="E13" i="35" s="1"/>
  <c r="F14" i="35"/>
  <c r="E14" i="35" s="1"/>
  <c r="G17" i="35"/>
  <c r="D3" i="17"/>
  <c r="E11" i="35" l="1"/>
  <c r="E10" i="35" s="1"/>
  <c r="F7" i="38"/>
  <c r="F13" i="36" s="1"/>
  <c r="I14" i="34" s="1"/>
  <c r="G7" i="38"/>
  <c r="G13" i="36" s="1"/>
  <c r="I22" i="34" s="1"/>
  <c r="E7" i="38"/>
  <c r="G19" i="35"/>
  <c r="F16" i="12" s="1"/>
  <c r="F19" i="35"/>
  <c r="E16" i="12" s="1"/>
  <c r="F10" i="37"/>
  <c r="E25" i="12" s="1"/>
  <c r="H10" i="37"/>
  <c r="G25" i="12" s="1"/>
  <c r="G10" i="37"/>
  <c r="F25" i="12" s="1"/>
  <c r="H19" i="35"/>
  <c r="G16" i="12" s="1"/>
  <c r="G11" i="35"/>
  <c r="F15" i="12" s="1"/>
  <c r="H11" i="35"/>
  <c r="G15" i="12" s="1"/>
  <c r="F11" i="35"/>
  <c r="E6" i="38" l="1"/>
  <c r="E13" i="36"/>
  <c r="I6" i="34" s="1"/>
  <c r="H10" i="35"/>
  <c r="F10" i="35"/>
  <c r="E15" i="12"/>
  <c r="G10" i="35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8" i="12"/>
  <c r="E14" i="12" l="1"/>
  <c r="D15" i="12"/>
  <c r="D14" i="12" s="1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9" i="25"/>
  <c r="F13" i="25"/>
  <c r="F14" i="25"/>
  <c r="F15" i="25"/>
  <c r="F16" i="25"/>
  <c r="F18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502" i="25"/>
  <c r="F503" i="25"/>
  <c r="F504" i="25"/>
  <c r="F505" i="25"/>
  <c r="F506" i="25"/>
  <c r="F507" i="25"/>
  <c r="F508" i="25"/>
  <c r="F509" i="25"/>
  <c r="F510" i="25"/>
  <c r="F51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6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4" i="17"/>
  <c r="Q85" i="17"/>
  <c r="Q86" i="17"/>
  <c r="Q87" i="17"/>
  <c r="Q88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4" i="17"/>
  <c r="Q105" i="17"/>
  <c r="Q106" i="17"/>
  <c r="Q107" i="17"/>
  <c r="Q110" i="17"/>
  <c r="Q111" i="17"/>
  <c r="Q113" i="17"/>
  <c r="Q114" i="17"/>
  <c r="Q115" i="17"/>
  <c r="Q118" i="17"/>
  <c r="Q119" i="17"/>
  <c r="Q122" i="17"/>
  <c r="Q124" i="17"/>
  <c r="Q127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502" i="17"/>
  <c r="Q503" i="17"/>
  <c r="Q504" i="17"/>
  <c r="Q505" i="17"/>
  <c r="Q506" i="17"/>
  <c r="Q507" i="17"/>
  <c r="Q508" i="17"/>
  <c r="Q509" i="17"/>
  <c r="Q510" i="17"/>
  <c r="Q511" i="17"/>
  <c r="Q512" i="17"/>
  <c r="Q513" i="17"/>
  <c r="Q514" i="17"/>
  <c r="Q515" i="17"/>
  <c r="Q516" i="17"/>
  <c r="Q517" i="17"/>
  <c r="Q518" i="17"/>
  <c r="Q519" i="17"/>
  <c r="Q520" i="17"/>
  <c r="Q3" i="17"/>
  <c r="D511" i="25" l="1"/>
  <c r="B511" i="25"/>
  <c r="D510" i="25"/>
  <c r="B510" i="25"/>
  <c r="D509" i="25"/>
  <c r="B509" i="25"/>
  <c r="D508" i="25"/>
  <c r="B508" i="25"/>
  <c r="D507" i="25"/>
  <c r="B507" i="25"/>
  <c r="D506" i="25"/>
  <c r="B506" i="25"/>
  <c r="D505" i="25"/>
  <c r="B505" i="25"/>
  <c r="D504" i="25"/>
  <c r="B504" i="25"/>
  <c r="D503" i="25"/>
  <c r="B503" i="25"/>
  <c r="D502" i="25"/>
  <c r="B502" i="25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18" i="25"/>
  <c r="B18" i="25"/>
  <c r="D16" i="25"/>
  <c r="B16" i="25"/>
  <c r="D15" i="25"/>
  <c r="B15" i="25"/>
  <c r="D14" i="25"/>
  <c r="B14" i="25"/>
  <c r="D13" i="25"/>
  <c r="B13" i="25"/>
  <c r="D9" i="25"/>
  <c r="B9" i="25"/>
  <c r="D7" i="25"/>
  <c r="B7" i="25"/>
  <c r="D6" i="25"/>
  <c r="B6" i="25"/>
  <c r="D5" i="25"/>
  <c r="B5" i="25"/>
  <c r="D4" i="25"/>
  <c r="B4" i="25"/>
  <c r="D520" i="17"/>
  <c r="B520" i="17"/>
  <c r="A520" i="17"/>
  <c r="D519" i="17"/>
  <c r="B519" i="17"/>
  <c r="A519" i="17"/>
  <c r="D518" i="17"/>
  <c r="B518" i="17"/>
  <c r="A518" i="17"/>
  <c r="D517" i="17"/>
  <c r="B517" i="17"/>
  <c r="A517" i="17"/>
  <c r="D516" i="17"/>
  <c r="B516" i="17"/>
  <c r="A516" i="17"/>
  <c r="D515" i="17"/>
  <c r="B515" i="17"/>
  <c r="A515" i="17"/>
  <c r="D514" i="17"/>
  <c r="B514" i="17"/>
  <c r="A514" i="17"/>
  <c r="D513" i="17"/>
  <c r="B513" i="17"/>
  <c r="A513" i="17"/>
  <c r="D512" i="17"/>
  <c r="B512" i="17"/>
  <c r="A512" i="17"/>
  <c r="D511" i="17"/>
  <c r="B511" i="17"/>
  <c r="A511" i="17"/>
  <c r="D510" i="17"/>
  <c r="B510" i="17"/>
  <c r="A510" i="17"/>
  <c r="D509" i="17"/>
  <c r="B509" i="17"/>
  <c r="A509" i="17"/>
  <c r="D508" i="17"/>
  <c r="B508" i="17"/>
  <c r="A508" i="17"/>
  <c r="D507" i="17"/>
  <c r="B507" i="17"/>
  <c r="A507" i="17"/>
  <c r="D506" i="17"/>
  <c r="B506" i="17"/>
  <c r="A506" i="17"/>
  <c r="D505" i="17"/>
  <c r="B505" i="17"/>
  <c r="A505" i="17"/>
  <c r="D504" i="17"/>
  <c r="B504" i="17"/>
  <c r="A504" i="17"/>
  <c r="D503" i="17"/>
  <c r="B503" i="17"/>
  <c r="A503" i="17"/>
  <c r="D502" i="17"/>
  <c r="B502" i="17"/>
  <c r="A502" i="17"/>
  <c r="D501" i="17"/>
  <c r="B501" i="17"/>
  <c r="A501" i="17"/>
  <c r="D500" i="17"/>
  <c r="B500" i="17"/>
  <c r="A500" i="17"/>
  <c r="D499" i="17"/>
  <c r="B499" i="17"/>
  <c r="A499" i="17"/>
  <c r="D498" i="17"/>
  <c r="B498" i="17"/>
  <c r="A498" i="17"/>
  <c r="D497" i="17"/>
  <c r="B497" i="17"/>
  <c r="A497" i="17"/>
  <c r="D496" i="17"/>
  <c r="B496" i="17"/>
  <c r="A496" i="17"/>
  <c r="D495" i="17"/>
  <c r="B495" i="17"/>
  <c r="A495" i="17"/>
  <c r="D494" i="17"/>
  <c r="B494" i="17"/>
  <c r="A494" i="17"/>
  <c r="D493" i="17"/>
  <c r="B493" i="17"/>
  <c r="A493" i="17"/>
  <c r="D492" i="17"/>
  <c r="B492" i="17"/>
  <c r="A492" i="17"/>
  <c r="D491" i="17"/>
  <c r="B491" i="17"/>
  <c r="A491" i="17"/>
  <c r="D490" i="17"/>
  <c r="B490" i="17"/>
  <c r="A490" i="17"/>
  <c r="D489" i="17"/>
  <c r="B489" i="17"/>
  <c r="A489" i="17"/>
  <c r="D488" i="17"/>
  <c r="B488" i="17"/>
  <c r="A488" i="17"/>
  <c r="D487" i="17"/>
  <c r="B487" i="17"/>
  <c r="A487" i="17"/>
  <c r="D486" i="17"/>
  <c r="B486" i="17"/>
  <c r="A486" i="17"/>
  <c r="D485" i="17"/>
  <c r="B485" i="17"/>
  <c r="A485" i="17"/>
  <c r="D484" i="17"/>
  <c r="B484" i="17"/>
  <c r="A484" i="17"/>
  <c r="D483" i="17"/>
  <c r="B483" i="17"/>
  <c r="A483" i="17"/>
  <c r="D482" i="17"/>
  <c r="B482" i="17"/>
  <c r="A482" i="17"/>
  <c r="D481" i="17"/>
  <c r="B481" i="17"/>
  <c r="A481" i="17"/>
  <c r="D480" i="17"/>
  <c r="B480" i="17"/>
  <c r="A480" i="17"/>
  <c r="D479" i="17"/>
  <c r="B479" i="17"/>
  <c r="A479" i="17"/>
  <c r="D478" i="17"/>
  <c r="B478" i="17"/>
  <c r="A478" i="17"/>
  <c r="D477" i="17"/>
  <c r="B477" i="17"/>
  <c r="A477" i="17"/>
  <c r="D476" i="17"/>
  <c r="B476" i="17"/>
  <c r="A476" i="17"/>
  <c r="D475" i="17"/>
  <c r="B475" i="17"/>
  <c r="A475" i="17"/>
  <c r="D474" i="17"/>
  <c r="B474" i="17"/>
  <c r="A474" i="17"/>
  <c r="D473" i="17"/>
  <c r="B473" i="17"/>
  <c r="A473" i="17"/>
  <c r="D472" i="17"/>
  <c r="B472" i="17"/>
  <c r="A472" i="17"/>
  <c r="D471" i="17"/>
  <c r="B471" i="17"/>
  <c r="A471" i="17"/>
  <c r="D470" i="17"/>
  <c r="B470" i="17"/>
  <c r="A470" i="17"/>
  <c r="D469" i="17"/>
  <c r="B469" i="17"/>
  <c r="A469" i="17"/>
  <c r="D468" i="17"/>
  <c r="B468" i="17"/>
  <c r="A468" i="17"/>
  <c r="D467" i="17"/>
  <c r="B467" i="17"/>
  <c r="A467" i="17"/>
  <c r="D466" i="17"/>
  <c r="B466" i="17"/>
  <c r="A466" i="17"/>
  <c r="D465" i="17"/>
  <c r="B465" i="17"/>
  <c r="A465" i="17"/>
  <c r="D464" i="17"/>
  <c r="B464" i="17"/>
  <c r="A464" i="17"/>
  <c r="D463" i="17"/>
  <c r="B463" i="17"/>
  <c r="A463" i="17"/>
  <c r="D462" i="17"/>
  <c r="B462" i="17"/>
  <c r="A462" i="17"/>
  <c r="D461" i="17"/>
  <c r="B461" i="17"/>
  <c r="A461" i="17"/>
  <c r="D460" i="17"/>
  <c r="B460" i="17"/>
  <c r="A460" i="17"/>
  <c r="D459" i="17"/>
  <c r="B459" i="17"/>
  <c r="A459" i="17"/>
  <c r="D458" i="17"/>
  <c r="B458" i="17"/>
  <c r="A458" i="17"/>
  <c r="D457" i="17"/>
  <c r="B457" i="17"/>
  <c r="A457" i="17"/>
  <c r="D456" i="17"/>
  <c r="B456" i="17"/>
  <c r="A456" i="17"/>
  <c r="D455" i="17"/>
  <c r="B455" i="17"/>
  <c r="A455" i="17"/>
  <c r="D454" i="17"/>
  <c r="B454" i="17"/>
  <c r="A454" i="17"/>
  <c r="D453" i="17"/>
  <c r="B453" i="17"/>
  <c r="A453" i="17"/>
  <c r="D452" i="17"/>
  <c r="B452" i="17"/>
  <c r="A452" i="17"/>
  <c r="D451" i="17"/>
  <c r="B451" i="17"/>
  <c r="A451" i="17"/>
  <c r="D450" i="17"/>
  <c r="B450" i="17"/>
  <c r="A450" i="17"/>
  <c r="D449" i="17"/>
  <c r="B449" i="17"/>
  <c r="A449" i="17"/>
  <c r="D448" i="17"/>
  <c r="B448" i="17"/>
  <c r="A448" i="17"/>
  <c r="D447" i="17"/>
  <c r="B447" i="17"/>
  <c r="A447" i="17"/>
  <c r="D446" i="17"/>
  <c r="B446" i="17"/>
  <c r="A446" i="17"/>
  <c r="D445" i="17"/>
  <c r="B445" i="17"/>
  <c r="A445" i="17"/>
  <c r="D444" i="17"/>
  <c r="B444" i="17"/>
  <c r="A444" i="17"/>
  <c r="D443" i="17"/>
  <c r="B443" i="17"/>
  <c r="A443" i="17"/>
  <c r="D442" i="17"/>
  <c r="B442" i="17"/>
  <c r="A442" i="17"/>
  <c r="D441" i="17"/>
  <c r="B441" i="17"/>
  <c r="A441" i="17"/>
  <c r="D440" i="17"/>
  <c r="B440" i="17"/>
  <c r="A440" i="17"/>
  <c r="D439" i="17"/>
  <c r="B439" i="17"/>
  <c r="A439" i="17"/>
  <c r="D438" i="17"/>
  <c r="B438" i="17"/>
  <c r="A438" i="17"/>
  <c r="D437" i="17"/>
  <c r="B437" i="17"/>
  <c r="A437" i="17"/>
  <c r="D436" i="17"/>
  <c r="B436" i="17"/>
  <c r="A436" i="17"/>
  <c r="D435" i="17"/>
  <c r="B435" i="17"/>
  <c r="A435" i="17"/>
  <c r="D434" i="17"/>
  <c r="B434" i="17"/>
  <c r="A434" i="17"/>
  <c r="D433" i="17"/>
  <c r="B433" i="17"/>
  <c r="A433" i="17"/>
  <c r="D432" i="17"/>
  <c r="B432" i="17"/>
  <c r="A432" i="17"/>
  <c r="D431" i="17"/>
  <c r="B431" i="17"/>
  <c r="A431" i="17"/>
  <c r="D430" i="17"/>
  <c r="B430" i="17"/>
  <c r="A430" i="17"/>
  <c r="D429" i="17"/>
  <c r="B429" i="17"/>
  <c r="A429" i="17"/>
  <c r="D428" i="17"/>
  <c r="B428" i="17"/>
  <c r="A428" i="17"/>
  <c r="D427" i="17"/>
  <c r="B427" i="17"/>
  <c r="A427" i="17"/>
  <c r="D426" i="17"/>
  <c r="B426" i="17"/>
  <c r="A426" i="17"/>
  <c r="D425" i="17"/>
  <c r="B425" i="17"/>
  <c r="A425" i="17"/>
  <c r="D424" i="17"/>
  <c r="B424" i="17"/>
  <c r="A424" i="17"/>
  <c r="D423" i="17"/>
  <c r="B423" i="17"/>
  <c r="A423" i="17"/>
  <c r="D422" i="17"/>
  <c r="B422" i="17"/>
  <c r="A422" i="17"/>
  <c r="D421" i="17"/>
  <c r="B421" i="17"/>
  <c r="A421" i="17"/>
  <c r="D420" i="17"/>
  <c r="B420" i="17"/>
  <c r="A420" i="17"/>
  <c r="D419" i="17"/>
  <c r="B419" i="17"/>
  <c r="A419" i="17"/>
  <c r="D418" i="17"/>
  <c r="B418" i="17"/>
  <c r="A418" i="17"/>
  <c r="D417" i="17"/>
  <c r="B417" i="17"/>
  <c r="A417" i="17"/>
  <c r="D416" i="17"/>
  <c r="B416" i="17"/>
  <c r="A416" i="17"/>
  <c r="D415" i="17"/>
  <c r="B415" i="17"/>
  <c r="A415" i="17"/>
  <c r="D414" i="17"/>
  <c r="B414" i="17"/>
  <c r="A414" i="17"/>
  <c r="D413" i="17"/>
  <c r="B413" i="17"/>
  <c r="A413" i="17"/>
  <c r="D412" i="17"/>
  <c r="B412" i="17"/>
  <c r="A412" i="17"/>
  <c r="D411" i="17"/>
  <c r="B411" i="17"/>
  <c r="A411" i="17"/>
  <c r="D410" i="17"/>
  <c r="B410" i="17"/>
  <c r="A410" i="17"/>
  <c r="D409" i="17"/>
  <c r="B409" i="17"/>
  <c r="A409" i="17"/>
  <c r="D408" i="17"/>
  <c r="B408" i="17"/>
  <c r="A408" i="17"/>
  <c r="D407" i="17"/>
  <c r="B407" i="17"/>
  <c r="A407" i="17"/>
  <c r="D406" i="17"/>
  <c r="B406" i="17"/>
  <c r="A406" i="17"/>
  <c r="D405" i="17"/>
  <c r="B405" i="17"/>
  <c r="A405" i="17"/>
  <c r="D404" i="17"/>
  <c r="B404" i="17"/>
  <c r="A404" i="17"/>
  <c r="D403" i="17"/>
  <c r="B403" i="17"/>
  <c r="A403" i="17"/>
  <c r="D402" i="17"/>
  <c r="B402" i="17"/>
  <c r="A402" i="17"/>
  <c r="D401" i="17"/>
  <c r="B401" i="17"/>
  <c r="A401" i="17"/>
  <c r="D400" i="17"/>
  <c r="B400" i="17"/>
  <c r="A400" i="17"/>
  <c r="D399" i="17"/>
  <c r="B399" i="17"/>
  <c r="A399" i="17"/>
  <c r="D398" i="17"/>
  <c r="B398" i="17"/>
  <c r="A398" i="17"/>
  <c r="D397" i="17"/>
  <c r="B397" i="17"/>
  <c r="A397" i="17"/>
  <c r="D396" i="17"/>
  <c r="B396" i="17"/>
  <c r="A396" i="17"/>
  <c r="D395" i="17"/>
  <c r="B395" i="17"/>
  <c r="A395" i="17"/>
  <c r="D394" i="17"/>
  <c r="B394" i="17"/>
  <c r="A394" i="17"/>
  <c r="D393" i="17"/>
  <c r="B393" i="17"/>
  <c r="A393" i="17"/>
  <c r="D392" i="17"/>
  <c r="B392" i="17"/>
  <c r="A392" i="17"/>
  <c r="D391" i="17"/>
  <c r="B391" i="17"/>
  <c r="A391" i="17"/>
  <c r="D390" i="17"/>
  <c r="B390" i="17"/>
  <c r="A390" i="17"/>
  <c r="D389" i="17"/>
  <c r="B389" i="17"/>
  <c r="A389" i="17"/>
  <c r="D388" i="17"/>
  <c r="B388" i="17"/>
  <c r="A388" i="17"/>
  <c r="D387" i="17"/>
  <c r="B387" i="17"/>
  <c r="A387" i="17"/>
  <c r="D386" i="17"/>
  <c r="B386" i="17"/>
  <c r="A386" i="17"/>
  <c r="D385" i="17"/>
  <c r="B385" i="17"/>
  <c r="A385" i="17"/>
  <c r="D384" i="17"/>
  <c r="B384" i="17"/>
  <c r="A384" i="17"/>
  <c r="D383" i="17"/>
  <c r="B383" i="17"/>
  <c r="A383" i="17"/>
  <c r="D382" i="17"/>
  <c r="B382" i="17"/>
  <c r="A382" i="17"/>
  <c r="D381" i="17"/>
  <c r="B381" i="17"/>
  <c r="A381" i="17"/>
  <c r="D380" i="17"/>
  <c r="B380" i="17"/>
  <c r="A380" i="17"/>
  <c r="D379" i="17"/>
  <c r="B379" i="17"/>
  <c r="A379" i="17"/>
  <c r="D378" i="17"/>
  <c r="B378" i="17"/>
  <c r="A378" i="17"/>
  <c r="D377" i="17"/>
  <c r="B377" i="17"/>
  <c r="A377" i="17"/>
  <c r="D376" i="17"/>
  <c r="B376" i="17"/>
  <c r="A376" i="17"/>
  <c r="D375" i="17"/>
  <c r="B375" i="17"/>
  <c r="A375" i="17"/>
  <c r="D374" i="17"/>
  <c r="B374" i="17"/>
  <c r="A374" i="17"/>
  <c r="D373" i="17"/>
  <c r="B373" i="17"/>
  <c r="A373" i="17"/>
  <c r="D372" i="17"/>
  <c r="B372" i="17"/>
  <c r="A372" i="17"/>
  <c r="D371" i="17"/>
  <c r="B371" i="17"/>
  <c r="A371" i="17"/>
  <c r="D370" i="17"/>
  <c r="B370" i="17"/>
  <c r="A370" i="17"/>
  <c r="D369" i="17"/>
  <c r="B369" i="17"/>
  <c r="A369" i="17"/>
  <c r="D368" i="17"/>
  <c r="B368" i="17"/>
  <c r="A368" i="17"/>
  <c r="D367" i="17"/>
  <c r="B367" i="17"/>
  <c r="A367" i="17"/>
  <c r="D366" i="17"/>
  <c r="B366" i="17"/>
  <c r="A366" i="17"/>
  <c r="D365" i="17"/>
  <c r="B365" i="17"/>
  <c r="A365" i="17"/>
  <c r="D364" i="17"/>
  <c r="B364" i="17"/>
  <c r="A364" i="17"/>
  <c r="D363" i="17"/>
  <c r="B363" i="17"/>
  <c r="A363" i="17"/>
  <c r="D362" i="17"/>
  <c r="B362" i="17"/>
  <c r="A362" i="17"/>
  <c r="D361" i="17"/>
  <c r="B361" i="17"/>
  <c r="A361" i="17"/>
  <c r="D360" i="17"/>
  <c r="B360" i="17"/>
  <c r="A360" i="17"/>
  <c r="D359" i="17"/>
  <c r="B359" i="17"/>
  <c r="A359" i="17"/>
  <c r="D358" i="17"/>
  <c r="B358" i="17"/>
  <c r="A358" i="17"/>
  <c r="D357" i="17"/>
  <c r="B357" i="17"/>
  <c r="A357" i="17"/>
  <c r="D356" i="17"/>
  <c r="B356" i="17"/>
  <c r="A356" i="17"/>
  <c r="D355" i="17"/>
  <c r="B355" i="17"/>
  <c r="A355" i="17"/>
  <c r="D354" i="17"/>
  <c r="B354" i="17"/>
  <c r="A354" i="17"/>
  <c r="D353" i="17"/>
  <c r="B353" i="17"/>
  <c r="A353" i="17"/>
  <c r="D352" i="17"/>
  <c r="B352" i="17"/>
  <c r="A352" i="17"/>
  <c r="D351" i="17"/>
  <c r="B351" i="17"/>
  <c r="A351" i="17"/>
  <c r="D350" i="17"/>
  <c r="B350" i="17"/>
  <c r="A350" i="17"/>
  <c r="D349" i="17"/>
  <c r="B349" i="17"/>
  <c r="A349" i="17"/>
  <c r="D348" i="17"/>
  <c r="B348" i="17"/>
  <c r="A348" i="17"/>
  <c r="D347" i="17"/>
  <c r="B347" i="17"/>
  <c r="A347" i="17"/>
  <c r="D346" i="17"/>
  <c r="B346" i="17"/>
  <c r="A346" i="17"/>
  <c r="D345" i="17"/>
  <c r="B345" i="17"/>
  <c r="A345" i="17"/>
  <c r="D344" i="17"/>
  <c r="B344" i="17"/>
  <c r="A344" i="17"/>
  <c r="D343" i="17"/>
  <c r="B343" i="17"/>
  <c r="A343" i="17"/>
  <c r="D342" i="17"/>
  <c r="B342" i="17"/>
  <c r="A342" i="17"/>
  <c r="D341" i="17"/>
  <c r="B341" i="17"/>
  <c r="A341" i="17"/>
  <c r="D340" i="17"/>
  <c r="B340" i="17"/>
  <c r="A340" i="17"/>
  <c r="D339" i="17"/>
  <c r="B339" i="17"/>
  <c r="A339" i="17"/>
  <c r="D338" i="17"/>
  <c r="B338" i="17"/>
  <c r="A338" i="17"/>
  <c r="D337" i="17"/>
  <c r="B337" i="17"/>
  <c r="A337" i="17"/>
  <c r="D336" i="17"/>
  <c r="B336" i="17"/>
  <c r="A336" i="17"/>
  <c r="D335" i="17"/>
  <c r="B335" i="17"/>
  <c r="A335" i="17"/>
  <c r="D334" i="17"/>
  <c r="B334" i="17"/>
  <c r="A334" i="17"/>
  <c r="D333" i="17"/>
  <c r="B333" i="17"/>
  <c r="A333" i="17"/>
  <c r="D332" i="17"/>
  <c r="B332" i="17"/>
  <c r="A332" i="17"/>
  <c r="D331" i="17"/>
  <c r="B331" i="17"/>
  <c r="A331" i="17"/>
  <c r="D330" i="17"/>
  <c r="B330" i="17"/>
  <c r="A330" i="17"/>
  <c r="D329" i="17"/>
  <c r="B329" i="17"/>
  <c r="A329" i="17"/>
  <c r="D328" i="17"/>
  <c r="B328" i="17"/>
  <c r="A328" i="17"/>
  <c r="D327" i="17"/>
  <c r="B327" i="17"/>
  <c r="A327" i="17"/>
  <c r="D326" i="17"/>
  <c r="B326" i="17"/>
  <c r="A326" i="17"/>
  <c r="D325" i="17"/>
  <c r="B325" i="17"/>
  <c r="A325" i="17"/>
  <c r="D324" i="17"/>
  <c r="B324" i="17"/>
  <c r="A324" i="17"/>
  <c r="D323" i="17"/>
  <c r="B323" i="17"/>
  <c r="A323" i="17"/>
  <c r="D322" i="17"/>
  <c r="B322" i="17"/>
  <c r="A322" i="17"/>
  <c r="D321" i="17"/>
  <c r="B321" i="17"/>
  <c r="A321" i="17"/>
  <c r="D320" i="17"/>
  <c r="B320" i="17"/>
  <c r="A320" i="17"/>
  <c r="D319" i="17"/>
  <c r="B319" i="17"/>
  <c r="A319" i="17"/>
  <c r="D318" i="17"/>
  <c r="B318" i="17"/>
  <c r="A318" i="17"/>
  <c r="D317" i="17"/>
  <c r="B317" i="17"/>
  <c r="A317" i="17"/>
  <c r="D316" i="17"/>
  <c r="B316" i="17"/>
  <c r="A316" i="17"/>
  <c r="D315" i="17"/>
  <c r="B315" i="17"/>
  <c r="A315" i="17"/>
  <c r="D314" i="17"/>
  <c r="B314" i="17"/>
  <c r="A314" i="17"/>
  <c r="D313" i="17"/>
  <c r="B313" i="17"/>
  <c r="A313" i="17"/>
  <c r="D312" i="17"/>
  <c r="B312" i="17"/>
  <c r="A312" i="17"/>
  <c r="D311" i="17"/>
  <c r="B311" i="17"/>
  <c r="A311" i="17"/>
  <c r="D310" i="17"/>
  <c r="B310" i="17"/>
  <c r="A310" i="17"/>
  <c r="D309" i="17"/>
  <c r="B309" i="17"/>
  <c r="A309" i="17"/>
  <c r="D308" i="17"/>
  <c r="B308" i="17"/>
  <c r="A308" i="17"/>
  <c r="D307" i="17"/>
  <c r="B307" i="17"/>
  <c r="A307" i="17"/>
  <c r="D306" i="17"/>
  <c r="B306" i="17"/>
  <c r="A306" i="17"/>
  <c r="D305" i="17"/>
  <c r="B305" i="17"/>
  <c r="A305" i="17"/>
  <c r="D304" i="17"/>
  <c r="B304" i="17"/>
  <c r="A304" i="17"/>
  <c r="D303" i="17"/>
  <c r="B303" i="17"/>
  <c r="A303" i="17"/>
  <c r="D302" i="17"/>
  <c r="B302" i="17"/>
  <c r="A302" i="17"/>
  <c r="D301" i="17"/>
  <c r="B301" i="17"/>
  <c r="A301" i="17"/>
  <c r="D300" i="17"/>
  <c r="B300" i="17"/>
  <c r="A300" i="17"/>
  <c r="D299" i="17"/>
  <c r="B299" i="17"/>
  <c r="A299" i="17"/>
  <c r="D298" i="17"/>
  <c r="B298" i="17"/>
  <c r="A298" i="17"/>
  <c r="D297" i="17"/>
  <c r="B297" i="17"/>
  <c r="A297" i="17"/>
  <c r="D296" i="17"/>
  <c r="B296" i="17"/>
  <c r="A296" i="17"/>
  <c r="D295" i="17"/>
  <c r="B295" i="17"/>
  <c r="A295" i="17"/>
  <c r="D294" i="17"/>
  <c r="B294" i="17"/>
  <c r="A294" i="17"/>
  <c r="D293" i="17"/>
  <c r="B293" i="17"/>
  <c r="A293" i="17"/>
  <c r="D292" i="17"/>
  <c r="B292" i="17"/>
  <c r="A292" i="17"/>
  <c r="D291" i="17"/>
  <c r="B291" i="17"/>
  <c r="A291" i="17"/>
  <c r="D290" i="17"/>
  <c r="B290" i="17"/>
  <c r="A290" i="17"/>
  <c r="D289" i="17"/>
  <c r="B289" i="17"/>
  <c r="A289" i="17"/>
  <c r="D288" i="17"/>
  <c r="B288" i="17"/>
  <c r="A288" i="17"/>
  <c r="D287" i="17"/>
  <c r="B287" i="17"/>
  <c r="A287" i="17"/>
  <c r="D286" i="17"/>
  <c r="B286" i="17"/>
  <c r="A286" i="17"/>
  <c r="D285" i="17"/>
  <c r="B285" i="17"/>
  <c r="A285" i="17"/>
  <c r="D284" i="17"/>
  <c r="B284" i="17"/>
  <c r="A284" i="17"/>
  <c r="D283" i="17"/>
  <c r="B283" i="17"/>
  <c r="A283" i="17"/>
  <c r="D282" i="17"/>
  <c r="B282" i="17"/>
  <c r="A282" i="17"/>
  <c r="D281" i="17"/>
  <c r="B281" i="17"/>
  <c r="A281" i="17"/>
  <c r="D280" i="17"/>
  <c r="B280" i="17"/>
  <c r="A280" i="17"/>
  <c r="D279" i="17"/>
  <c r="B279" i="17"/>
  <c r="A279" i="17"/>
  <c r="D278" i="17"/>
  <c r="B278" i="17"/>
  <c r="A278" i="17"/>
  <c r="D277" i="17"/>
  <c r="B277" i="17"/>
  <c r="A277" i="17"/>
  <c r="D276" i="17"/>
  <c r="B276" i="17"/>
  <c r="A276" i="17"/>
  <c r="D275" i="17"/>
  <c r="B275" i="17"/>
  <c r="A275" i="17"/>
  <c r="D274" i="17"/>
  <c r="B274" i="17"/>
  <c r="A274" i="17"/>
  <c r="D273" i="17"/>
  <c r="B273" i="17"/>
  <c r="A273" i="17"/>
  <c r="D272" i="17"/>
  <c r="B272" i="17"/>
  <c r="A272" i="17"/>
  <c r="D271" i="17"/>
  <c r="B271" i="17"/>
  <c r="A271" i="17"/>
  <c r="D270" i="17"/>
  <c r="B270" i="17"/>
  <c r="A270" i="17"/>
  <c r="D269" i="17"/>
  <c r="B269" i="17"/>
  <c r="A269" i="17"/>
  <c r="D268" i="17"/>
  <c r="B268" i="17"/>
  <c r="A268" i="17"/>
  <c r="D267" i="17"/>
  <c r="B267" i="17"/>
  <c r="A267" i="17"/>
  <c r="D266" i="17"/>
  <c r="B266" i="17"/>
  <c r="A266" i="17"/>
  <c r="D265" i="17"/>
  <c r="B265" i="17"/>
  <c r="A265" i="17"/>
  <c r="D264" i="17"/>
  <c r="B264" i="17"/>
  <c r="A264" i="17"/>
  <c r="D263" i="17"/>
  <c r="B263" i="17"/>
  <c r="A263" i="17"/>
  <c r="D262" i="17"/>
  <c r="B262" i="17"/>
  <c r="A262" i="17"/>
  <c r="D261" i="17"/>
  <c r="B261" i="17"/>
  <c r="A261" i="17"/>
  <c r="D260" i="17"/>
  <c r="B260" i="17"/>
  <c r="A260" i="17"/>
  <c r="D259" i="17"/>
  <c r="B259" i="17"/>
  <c r="A259" i="17"/>
  <c r="D258" i="17"/>
  <c r="B258" i="17"/>
  <c r="A258" i="17"/>
  <c r="D257" i="17"/>
  <c r="B257" i="17"/>
  <c r="A257" i="17"/>
  <c r="D256" i="17"/>
  <c r="B256" i="17"/>
  <c r="A256" i="17"/>
  <c r="D255" i="17"/>
  <c r="B255" i="17"/>
  <c r="A255" i="17"/>
  <c r="D254" i="17"/>
  <c r="B254" i="17"/>
  <c r="A254" i="17"/>
  <c r="D253" i="17"/>
  <c r="B253" i="17"/>
  <c r="A253" i="17"/>
  <c r="D252" i="17"/>
  <c r="B252" i="17"/>
  <c r="A252" i="17"/>
  <c r="D251" i="17"/>
  <c r="B251" i="17"/>
  <c r="A251" i="17"/>
  <c r="D250" i="17"/>
  <c r="B250" i="17"/>
  <c r="A250" i="17"/>
  <c r="D249" i="17"/>
  <c r="B249" i="17"/>
  <c r="A249" i="17"/>
  <c r="D248" i="17"/>
  <c r="B248" i="17"/>
  <c r="A248" i="17"/>
  <c r="D247" i="17"/>
  <c r="B247" i="17"/>
  <c r="A247" i="17"/>
  <c r="D246" i="17"/>
  <c r="B246" i="17"/>
  <c r="A246" i="17"/>
  <c r="D245" i="17"/>
  <c r="B245" i="17"/>
  <c r="A245" i="17"/>
  <c r="D244" i="17"/>
  <c r="B244" i="17"/>
  <c r="A244" i="17"/>
  <c r="D243" i="17"/>
  <c r="B243" i="17"/>
  <c r="A243" i="17"/>
  <c r="D242" i="17"/>
  <c r="B242" i="17"/>
  <c r="A242" i="17"/>
  <c r="D241" i="17"/>
  <c r="B241" i="17"/>
  <c r="A241" i="17"/>
  <c r="D240" i="17"/>
  <c r="B240" i="17"/>
  <c r="A240" i="17"/>
  <c r="D239" i="17"/>
  <c r="B239" i="17"/>
  <c r="A239" i="17"/>
  <c r="D238" i="17"/>
  <c r="B238" i="17"/>
  <c r="A238" i="17"/>
  <c r="D237" i="17"/>
  <c r="B237" i="17"/>
  <c r="A237" i="17"/>
  <c r="D236" i="17"/>
  <c r="B236" i="17"/>
  <c r="A236" i="17"/>
  <c r="D235" i="17"/>
  <c r="B235" i="17"/>
  <c r="A235" i="17"/>
  <c r="D234" i="17"/>
  <c r="B234" i="17"/>
  <c r="A234" i="17"/>
  <c r="D233" i="17"/>
  <c r="B233" i="17"/>
  <c r="A233" i="17"/>
  <c r="D232" i="17"/>
  <c r="B232" i="17"/>
  <c r="A232" i="17"/>
  <c r="D231" i="17"/>
  <c r="B231" i="17"/>
  <c r="A231" i="17"/>
  <c r="D230" i="17"/>
  <c r="B230" i="17"/>
  <c r="A230" i="17"/>
  <c r="D229" i="17"/>
  <c r="B229" i="17"/>
  <c r="A229" i="17"/>
  <c r="D228" i="17"/>
  <c r="B228" i="17"/>
  <c r="A228" i="17"/>
  <c r="D227" i="17"/>
  <c r="B227" i="17"/>
  <c r="A227" i="17"/>
  <c r="D226" i="17"/>
  <c r="B226" i="17"/>
  <c r="A226" i="17"/>
  <c r="D225" i="17"/>
  <c r="B225" i="17"/>
  <c r="A225" i="17"/>
  <c r="D224" i="17"/>
  <c r="B224" i="17"/>
  <c r="A224" i="17"/>
  <c r="D223" i="17"/>
  <c r="B223" i="17"/>
  <c r="A223" i="17"/>
  <c r="D222" i="17"/>
  <c r="B222" i="17"/>
  <c r="A222" i="17"/>
  <c r="D221" i="17"/>
  <c r="B221" i="17"/>
  <c r="A221" i="17"/>
  <c r="D220" i="17"/>
  <c r="B220" i="17"/>
  <c r="A220" i="17"/>
  <c r="D219" i="17"/>
  <c r="B219" i="17"/>
  <c r="A219" i="17"/>
  <c r="D218" i="17"/>
  <c r="B218" i="17"/>
  <c r="A218" i="17"/>
  <c r="D217" i="17"/>
  <c r="B217" i="17"/>
  <c r="A217" i="17"/>
  <c r="D216" i="17"/>
  <c r="B216" i="17"/>
  <c r="A216" i="17"/>
  <c r="D215" i="17"/>
  <c r="B215" i="17"/>
  <c r="A215" i="17"/>
  <c r="D214" i="17"/>
  <c r="B214" i="17"/>
  <c r="A214" i="17"/>
  <c r="D213" i="17"/>
  <c r="B213" i="17"/>
  <c r="A213" i="17"/>
  <c r="D212" i="17"/>
  <c r="B212" i="17"/>
  <c r="A212" i="17"/>
  <c r="D211" i="17"/>
  <c r="B211" i="17"/>
  <c r="A211" i="17"/>
  <c r="D210" i="17"/>
  <c r="B210" i="17"/>
  <c r="A210" i="17"/>
  <c r="D209" i="17"/>
  <c r="B209" i="17"/>
  <c r="A209" i="17"/>
  <c r="D208" i="17"/>
  <c r="B208" i="17"/>
  <c r="A208" i="17"/>
  <c r="D207" i="17"/>
  <c r="B207" i="17"/>
  <c r="A207" i="17"/>
  <c r="D206" i="17"/>
  <c r="B206" i="17"/>
  <c r="A206" i="17"/>
  <c r="D205" i="17"/>
  <c r="B205" i="17"/>
  <c r="A205" i="17"/>
  <c r="D204" i="17"/>
  <c r="B204" i="17"/>
  <c r="A204" i="17"/>
  <c r="D203" i="17"/>
  <c r="B203" i="17"/>
  <c r="A203" i="17"/>
  <c r="D202" i="17"/>
  <c r="B202" i="17"/>
  <c r="A202" i="17"/>
  <c r="D201" i="17"/>
  <c r="B201" i="17"/>
  <c r="A201" i="17"/>
  <c r="D200" i="17"/>
  <c r="B200" i="17"/>
  <c r="A200" i="17"/>
  <c r="D199" i="17"/>
  <c r="B199" i="17"/>
  <c r="A199" i="17"/>
  <c r="D198" i="17"/>
  <c r="B198" i="17"/>
  <c r="A198" i="17"/>
  <c r="D197" i="17"/>
  <c r="B197" i="17"/>
  <c r="A197" i="17"/>
  <c r="D196" i="17"/>
  <c r="B196" i="17"/>
  <c r="A196" i="17"/>
  <c r="D195" i="17"/>
  <c r="B195" i="17"/>
  <c r="A195" i="17"/>
  <c r="D194" i="17"/>
  <c r="B194" i="17"/>
  <c r="A194" i="17"/>
  <c r="D193" i="17"/>
  <c r="B193" i="17"/>
  <c r="A193" i="17"/>
  <c r="D192" i="17"/>
  <c r="B192" i="17"/>
  <c r="A192" i="17"/>
  <c r="D191" i="17"/>
  <c r="B191" i="17"/>
  <c r="A191" i="17"/>
  <c r="D190" i="17"/>
  <c r="B190" i="17"/>
  <c r="A190" i="17"/>
  <c r="D189" i="17"/>
  <c r="B189" i="17"/>
  <c r="A189" i="17"/>
  <c r="D188" i="17"/>
  <c r="B188" i="17"/>
  <c r="A188" i="17"/>
  <c r="D187" i="17"/>
  <c r="B187" i="17"/>
  <c r="A187" i="17"/>
  <c r="D186" i="17"/>
  <c r="B186" i="17"/>
  <c r="A186" i="17"/>
  <c r="D185" i="17"/>
  <c r="B185" i="17"/>
  <c r="A185" i="17"/>
  <c r="D184" i="17"/>
  <c r="B184" i="17"/>
  <c r="A184" i="17"/>
  <c r="D183" i="17"/>
  <c r="B183" i="17"/>
  <c r="A183" i="17"/>
  <c r="D182" i="17"/>
  <c r="B182" i="17"/>
  <c r="A182" i="17"/>
  <c r="D181" i="17"/>
  <c r="B181" i="17"/>
  <c r="A181" i="17"/>
  <c r="D180" i="17"/>
  <c r="B180" i="17"/>
  <c r="A180" i="17"/>
  <c r="D179" i="17"/>
  <c r="B179" i="17"/>
  <c r="A179" i="17"/>
  <c r="D178" i="17"/>
  <c r="B178" i="17"/>
  <c r="A178" i="17"/>
  <c r="D177" i="17"/>
  <c r="B177" i="17"/>
  <c r="A177" i="17"/>
  <c r="D176" i="17"/>
  <c r="B176" i="17"/>
  <c r="A176" i="17"/>
  <c r="D175" i="17"/>
  <c r="B175" i="17"/>
  <c r="A175" i="17"/>
  <c r="D174" i="17"/>
  <c r="B174" i="17"/>
  <c r="A174" i="17"/>
  <c r="D173" i="17"/>
  <c r="B173" i="17"/>
  <c r="A173" i="17"/>
  <c r="D172" i="17"/>
  <c r="B172" i="17"/>
  <c r="A172" i="17"/>
  <c r="D171" i="17"/>
  <c r="B171" i="17"/>
  <c r="A171" i="17"/>
  <c r="D170" i="17"/>
  <c r="B170" i="17"/>
  <c r="A170" i="17"/>
  <c r="D169" i="17"/>
  <c r="B169" i="17"/>
  <c r="A169" i="17"/>
  <c r="D168" i="17"/>
  <c r="B168" i="17"/>
  <c r="A168" i="17"/>
  <c r="D167" i="17"/>
  <c r="B167" i="17"/>
  <c r="A167" i="17"/>
  <c r="D166" i="17"/>
  <c r="B166" i="17"/>
  <c r="A166" i="17"/>
  <c r="D165" i="17"/>
  <c r="B165" i="17"/>
  <c r="A165" i="17"/>
  <c r="D164" i="17"/>
  <c r="B164" i="17"/>
  <c r="A164" i="17"/>
  <c r="D163" i="17"/>
  <c r="B163" i="17"/>
  <c r="A163" i="17"/>
  <c r="D162" i="17"/>
  <c r="B162" i="17"/>
  <c r="A162" i="17"/>
  <c r="D161" i="17"/>
  <c r="B161" i="17"/>
  <c r="A161" i="17"/>
  <c r="D160" i="17"/>
  <c r="B160" i="17"/>
  <c r="A160" i="17"/>
  <c r="D159" i="17"/>
  <c r="B159" i="17"/>
  <c r="A159" i="17"/>
  <c r="D158" i="17"/>
  <c r="B158" i="17"/>
  <c r="A158" i="17"/>
  <c r="D157" i="17"/>
  <c r="B157" i="17"/>
  <c r="A157" i="17"/>
  <c r="D156" i="17"/>
  <c r="B156" i="17"/>
  <c r="A156" i="17"/>
  <c r="D155" i="17"/>
  <c r="B155" i="17"/>
  <c r="A155" i="17"/>
  <c r="D154" i="17"/>
  <c r="B154" i="17"/>
  <c r="A154" i="17"/>
  <c r="D153" i="17"/>
  <c r="B153" i="17"/>
  <c r="A153" i="17"/>
  <c r="D152" i="17"/>
  <c r="B152" i="17"/>
  <c r="A152" i="17"/>
  <c r="D151" i="17"/>
  <c r="B151" i="17"/>
  <c r="A151" i="17"/>
  <c r="D150" i="17"/>
  <c r="B150" i="17"/>
  <c r="A150" i="17"/>
  <c r="D149" i="17"/>
  <c r="B149" i="17"/>
  <c r="A149" i="17"/>
  <c r="D148" i="17"/>
  <c r="B148" i="17"/>
  <c r="A148" i="17"/>
  <c r="D147" i="17"/>
  <c r="B147" i="17"/>
  <c r="A147" i="17"/>
  <c r="D146" i="17"/>
  <c r="B146" i="17"/>
  <c r="A146" i="17"/>
  <c r="D145" i="17"/>
  <c r="B145" i="17"/>
  <c r="A145" i="17"/>
  <c r="D144" i="17"/>
  <c r="B144" i="17"/>
  <c r="A144" i="17"/>
  <c r="D143" i="17"/>
  <c r="B143" i="17"/>
  <c r="A143" i="17"/>
  <c r="D142" i="17"/>
  <c r="B142" i="17"/>
  <c r="A142" i="17"/>
  <c r="D141" i="17"/>
  <c r="B141" i="17"/>
  <c r="A141" i="17"/>
  <c r="D140" i="17"/>
  <c r="B140" i="17"/>
  <c r="A140" i="17"/>
  <c r="D139" i="17"/>
  <c r="B139" i="17"/>
  <c r="A139" i="17"/>
  <c r="D138" i="17"/>
  <c r="B138" i="17"/>
  <c r="A138" i="17"/>
  <c r="D137" i="17"/>
  <c r="B137" i="17"/>
  <c r="A137" i="17"/>
  <c r="D136" i="17"/>
  <c r="B136" i="17"/>
  <c r="A136" i="17"/>
  <c r="D135" i="17"/>
  <c r="B135" i="17"/>
  <c r="A135" i="17"/>
  <c r="D134" i="17"/>
  <c r="B134" i="17"/>
  <c r="A134" i="17"/>
  <c r="D133" i="17"/>
  <c r="B133" i="17"/>
  <c r="A133" i="17"/>
  <c r="D132" i="17"/>
  <c r="B132" i="17"/>
  <c r="A132" i="17"/>
  <c r="D131" i="17"/>
  <c r="B131" i="17"/>
  <c r="A131" i="17"/>
  <c r="D130" i="17"/>
  <c r="B130" i="17"/>
  <c r="A130" i="17"/>
  <c r="D129" i="17"/>
  <c r="B129" i="17"/>
  <c r="A129" i="17"/>
  <c r="D128" i="17"/>
  <c r="B128" i="17"/>
  <c r="A128" i="17"/>
  <c r="F127" i="17"/>
  <c r="D127" i="17"/>
  <c r="B127" i="17"/>
  <c r="A127" i="17"/>
  <c r="D124" i="17"/>
  <c r="B124" i="17"/>
  <c r="A124" i="17"/>
  <c r="D122" i="17"/>
  <c r="B122" i="17"/>
  <c r="A122" i="17"/>
  <c r="F119" i="17"/>
  <c r="D119" i="17"/>
  <c r="B119" i="17"/>
  <c r="A119" i="17"/>
  <c r="F118" i="17"/>
  <c r="D118" i="17"/>
  <c r="B118" i="17"/>
  <c r="A118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1" i="17"/>
  <c r="D111" i="17"/>
  <c r="B111" i="17"/>
  <c r="A111" i="17"/>
  <c r="F110" i="17"/>
  <c r="D110" i="17"/>
  <c r="B110" i="17"/>
  <c r="A110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D98" i="17"/>
  <c r="B98" i="17"/>
  <c r="A98" i="17"/>
  <c r="D97" i="17"/>
  <c r="B97" i="17"/>
  <c r="A97" i="17"/>
  <c r="D96" i="17"/>
  <c r="B96" i="17"/>
  <c r="A96" i="17"/>
  <c r="D95" i="17"/>
  <c r="B95" i="17"/>
  <c r="A95" i="17"/>
  <c r="D94" i="17"/>
  <c r="B94" i="17"/>
  <c r="A94" i="17"/>
  <c r="D93" i="17"/>
  <c r="B93" i="17"/>
  <c r="A93" i="17"/>
  <c r="D92" i="17"/>
  <c r="B92" i="17"/>
  <c r="A92" i="17"/>
  <c r="D91" i="17"/>
  <c r="B91" i="17"/>
  <c r="A91" i="17"/>
  <c r="D88" i="17"/>
  <c r="B88" i="17"/>
  <c r="A88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D59" i="17"/>
  <c r="B59" i="17"/>
  <c r="A59" i="17"/>
  <c r="D56" i="17"/>
  <c r="B56" i="17"/>
  <c r="A56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D41" i="17"/>
  <c r="B41" i="17"/>
  <c r="A41" i="17"/>
  <c r="D40" i="17"/>
  <c r="B40" i="17"/>
  <c r="A40" i="17"/>
  <c r="D39" i="17"/>
  <c r="B39" i="17"/>
  <c r="A39" i="17"/>
  <c r="D38" i="17"/>
  <c r="B38" i="17"/>
  <c r="A38" i="17"/>
  <c r="D37" i="17"/>
  <c r="B37" i="17"/>
  <c r="A37" i="17"/>
  <c r="D36" i="17"/>
  <c r="B36" i="17"/>
  <c r="A36" i="17"/>
  <c r="D35" i="17"/>
  <c r="B35" i="17"/>
  <c r="A35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F10" i="38" l="1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B3" i="25"/>
  <c r="F3" i="17"/>
  <c r="E8" i="34" l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S16" i="34"/>
  <c r="P16" i="34"/>
  <c r="P24" i="34"/>
  <c r="L24" i="34"/>
  <c r="H16" i="34"/>
  <c r="S24" i="34"/>
  <c r="Q8" i="34"/>
  <c r="H8" i="34"/>
  <c r="H24" i="34"/>
  <c r="Q16" i="34"/>
  <c r="Q24" i="34"/>
  <c r="P8" i="34"/>
  <c r="S8" i="34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AC139" i="25"/>
  <c r="AB139" i="25"/>
  <c r="S139" i="25"/>
  <c r="R139" i="25"/>
  <c r="AC138" i="25"/>
  <c r="AB138" i="25"/>
  <c r="S138" i="25"/>
  <c r="R138" i="25"/>
  <c r="AC137" i="25"/>
  <c r="AB137" i="25"/>
  <c r="S137" i="25"/>
  <c r="R137" i="25"/>
  <c r="AC136" i="25"/>
  <c r="AB136" i="25"/>
  <c r="S136" i="25"/>
  <c r="R136" i="25"/>
  <c r="AC135" i="25"/>
  <c r="AB135" i="25"/>
  <c r="S135" i="25"/>
  <c r="R135" i="25"/>
  <c r="AC134" i="25"/>
  <c r="AB134" i="25"/>
  <c r="S134" i="25"/>
  <c r="R134" i="25"/>
  <c r="AC133" i="25"/>
  <c r="AB133" i="25"/>
  <c r="S133" i="25"/>
  <c r="R133" i="25"/>
  <c r="AC132" i="25"/>
  <c r="AB132" i="25"/>
  <c r="S132" i="25"/>
  <c r="R132" i="25"/>
  <c r="AC131" i="25"/>
  <c r="AB131" i="25"/>
  <c r="S131" i="25"/>
  <c r="R131" i="25"/>
  <c r="AC130" i="25"/>
  <c r="AB130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18" i="25"/>
  <c r="AB18" i="25"/>
  <c r="S18" i="25"/>
  <c r="R18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9" i="25"/>
  <c r="AB9" i="25"/>
  <c r="S9" i="25"/>
  <c r="R9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91" i="17" l="1"/>
  <c r="AA91" i="17"/>
  <c r="Z88" i="17"/>
  <c r="AA88" i="17"/>
  <c r="Z10" i="17" l="1"/>
  <c r="AA10" i="17"/>
  <c r="AA87" i="17" l="1"/>
  <c r="Z87" i="17"/>
  <c r="O3" i="17" l="1"/>
  <c r="R8" i="34" l="1"/>
  <c r="W8" i="34"/>
  <c r="W10" i="34" s="1"/>
  <c r="W16" i="34"/>
  <c r="W24" i="34"/>
  <c r="W26" i="34" s="1"/>
  <c r="R16" i="34"/>
  <c r="R24" i="34"/>
  <c r="Z138" i="17"/>
  <c r="AA138" i="17"/>
  <c r="Z139" i="17"/>
  <c r="AA139" i="17"/>
  <c r="Z140" i="17"/>
  <c r="AA140" i="17"/>
  <c r="Z141" i="17"/>
  <c r="AA141" i="17"/>
  <c r="Z142" i="17"/>
  <c r="AA142" i="17"/>
  <c r="Z143" i="17"/>
  <c r="AA143" i="17"/>
  <c r="Z144" i="17"/>
  <c r="AA144" i="17"/>
  <c r="Z145" i="17"/>
  <c r="AA145" i="17"/>
  <c r="Z146" i="17"/>
  <c r="AA146" i="17"/>
  <c r="Z147" i="17"/>
  <c r="AA147" i="17"/>
  <c r="Z148" i="17"/>
  <c r="AA148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6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2" i="17"/>
  <c r="AA84" i="17"/>
  <c r="AA85" i="17"/>
  <c r="AA86" i="17"/>
  <c r="AA92" i="17"/>
  <c r="AA93" i="17"/>
  <c r="AA94" i="17"/>
  <c r="AA95" i="17"/>
  <c r="AA96" i="17"/>
  <c r="AA97" i="17"/>
  <c r="AA98" i="17"/>
  <c r="AA99" i="17"/>
  <c r="AA100" i="17"/>
  <c r="AA101" i="17"/>
  <c r="AA102" i="17"/>
  <c r="AA104" i="17"/>
  <c r="AA105" i="17"/>
  <c r="AA106" i="17"/>
  <c r="AA107" i="17"/>
  <c r="AA110" i="17"/>
  <c r="AA111" i="17"/>
  <c r="AA113" i="17"/>
  <c r="AA114" i="17"/>
  <c r="AA115" i="17"/>
  <c r="AA118" i="17"/>
  <c r="AA119" i="17"/>
  <c r="AA122" i="17"/>
  <c r="AA124" i="17"/>
  <c r="AA127" i="17"/>
  <c r="AA128" i="17"/>
  <c r="AA129" i="17"/>
  <c r="AA130" i="17"/>
  <c r="AA131" i="17"/>
  <c r="AA132" i="17"/>
  <c r="AA133" i="17"/>
  <c r="AA134" i="17"/>
  <c r="AA135" i="17"/>
  <c r="AA136" i="17"/>
  <c r="AA137" i="17"/>
  <c r="AA5" i="17"/>
  <c r="O4" i="17" l="1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6" i="17"/>
  <c r="P56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4" i="17"/>
  <c r="P84" i="17"/>
  <c r="O85" i="17"/>
  <c r="P85" i="17"/>
  <c r="O86" i="17"/>
  <c r="P86" i="17"/>
  <c r="O87" i="17"/>
  <c r="P87" i="17"/>
  <c r="O88" i="17"/>
  <c r="P88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4" i="17"/>
  <c r="P104" i="17"/>
  <c r="O105" i="17"/>
  <c r="P105" i="17"/>
  <c r="O106" i="17"/>
  <c r="P106" i="17"/>
  <c r="O107" i="17"/>
  <c r="P107" i="17"/>
  <c r="O110" i="17"/>
  <c r="P110" i="17"/>
  <c r="O111" i="17"/>
  <c r="P111" i="17"/>
  <c r="O113" i="17"/>
  <c r="P113" i="17"/>
  <c r="O114" i="17"/>
  <c r="P114" i="17"/>
  <c r="O115" i="17"/>
  <c r="P115" i="17"/>
  <c r="O118" i="17"/>
  <c r="P118" i="17"/>
  <c r="O119" i="17"/>
  <c r="P119" i="17"/>
  <c r="O122" i="17"/>
  <c r="P122" i="17"/>
  <c r="O124" i="17"/>
  <c r="P124" i="17"/>
  <c r="O127" i="17"/>
  <c r="P127" i="17"/>
  <c r="O128" i="17"/>
  <c r="P128" i="17"/>
  <c r="O129" i="17"/>
  <c r="P129" i="17"/>
  <c r="O130" i="17"/>
  <c r="P130" i="17"/>
  <c r="Z9" i="17"/>
  <c r="Z12" i="17"/>
  <c r="Z27" i="17"/>
  <c r="Z38" i="17"/>
  <c r="Z77" i="17"/>
  <c r="Z40" i="17"/>
  <c r="Z99" i="17"/>
  <c r="Z34" i="17"/>
  <c r="Z11" i="17"/>
  <c r="Z18" i="17"/>
  <c r="Z28" i="17"/>
  <c r="Z79" i="17"/>
  <c r="Z102" i="17"/>
  <c r="Z13" i="17"/>
  <c r="Z15" i="17"/>
  <c r="Z31" i="17"/>
  <c r="Z32" i="17"/>
  <c r="Z35" i="17"/>
  <c r="Z37" i="17"/>
  <c r="Z45" i="17"/>
  <c r="Z46" i="17"/>
  <c r="Z61" i="17"/>
  <c r="Z104" i="17"/>
  <c r="Z106" i="17"/>
  <c r="Z115" i="17"/>
  <c r="Z16" i="17"/>
  <c r="Z17" i="17"/>
  <c r="Z19" i="17"/>
  <c r="Z22" i="17"/>
  <c r="Z23" i="17"/>
  <c r="Z24" i="17"/>
  <c r="Z29" i="17"/>
  <c r="Z63" i="17"/>
  <c r="Z67" i="17"/>
  <c r="Z74" i="17"/>
  <c r="Z76" i="17"/>
  <c r="Z107" i="17"/>
  <c r="Z127" i="17"/>
  <c r="Z25" i="17"/>
  <c r="Z26" i="17"/>
  <c r="Z21" i="17"/>
  <c r="Z53" i="17"/>
  <c r="Z105" i="17"/>
  <c r="Z129" i="17"/>
  <c r="Z132" i="17"/>
  <c r="Z69" i="17"/>
  <c r="Z7" i="17"/>
  <c r="Z14" i="17"/>
  <c r="Z73" i="17"/>
  <c r="Z95" i="17"/>
  <c r="Z111" i="17"/>
  <c r="Z36" i="17"/>
  <c r="Z52" i="17"/>
  <c r="Z65" i="17"/>
  <c r="Z96" i="17"/>
  <c r="Z130" i="17"/>
  <c r="Z135" i="17"/>
  <c r="Z33" i="17"/>
  <c r="Z47" i="17"/>
  <c r="Z56" i="17"/>
  <c r="Z48" i="17"/>
  <c r="Z118" i="17"/>
  <c r="Z133" i="17"/>
  <c r="Z70" i="17"/>
  <c r="Z6" i="17"/>
  <c r="Z8" i="17"/>
  <c r="Z39" i="17"/>
  <c r="Z42" i="17"/>
  <c r="Z43" i="17"/>
  <c r="Z75" i="17"/>
  <c r="Z78" i="17"/>
  <c r="Z81" i="17"/>
  <c r="Z82" i="17"/>
  <c r="Z84" i="17"/>
  <c r="Z85" i="17"/>
  <c r="Z86" i="17"/>
  <c r="Z92" i="17"/>
  <c r="Z94" i="17"/>
  <c r="Z97" i="17"/>
  <c r="Z100" i="17"/>
  <c r="Z101" i="17"/>
  <c r="Z110" i="17"/>
  <c r="Z113" i="17"/>
  <c r="Z122" i="17"/>
  <c r="Z124" i="17"/>
  <c r="Z128" i="17"/>
  <c r="Z131" i="17"/>
  <c r="Z137" i="17"/>
  <c r="Z71" i="17"/>
  <c r="Z80" i="17"/>
  <c r="Z114" i="17"/>
  <c r="Z119" i="17"/>
  <c r="Z98" i="17"/>
  <c r="Z20" i="17"/>
  <c r="Z66" i="17"/>
  <c r="Z59" i="17"/>
  <c r="Z49" i="17"/>
  <c r="Z50" i="17"/>
  <c r="Z62" i="17"/>
  <c r="Z64" i="17"/>
  <c r="Z134" i="17"/>
  <c r="Z41" i="17"/>
  <c r="Z44" i="17"/>
  <c r="Z72" i="17"/>
  <c r="Z93" i="17"/>
  <c r="Z136" i="17"/>
  <c r="Z51" i="17"/>
  <c r="Z60" i="17"/>
  <c r="Z68" i="17"/>
  <c r="Z5" i="17"/>
  <c r="E16" i="34" l="1"/>
  <c r="W18" i="34" l="1"/>
  <c r="F24" i="34" l="1"/>
  <c r="V24" i="34"/>
  <c r="U24" i="34"/>
  <c r="T24" i="34"/>
  <c r="O24" i="34"/>
  <c r="N24" i="34"/>
  <c r="M24" i="34"/>
  <c r="K24" i="34"/>
  <c r="I24" i="34"/>
  <c r="G24" i="34"/>
  <c r="V16" i="34"/>
  <c r="U16" i="34"/>
  <c r="T16" i="34"/>
  <c r="O16" i="34"/>
  <c r="N16" i="34"/>
  <c r="M16" i="34"/>
  <c r="K16" i="34"/>
  <c r="J16" i="34"/>
  <c r="I16" i="34"/>
  <c r="G16" i="34"/>
  <c r="V8" i="34"/>
  <c r="U8" i="34"/>
  <c r="T8" i="34"/>
  <c r="O8" i="34"/>
  <c r="N8" i="34"/>
  <c r="M8" i="34"/>
  <c r="K8" i="34"/>
  <c r="J24" i="34" l="1"/>
  <c r="F16" i="34"/>
  <c r="J8" i="34"/>
  <c r="E24" i="34"/>
  <c r="F8" i="34" l="1"/>
  <c r="D14" i="34"/>
  <c r="D22" i="34"/>
  <c r="D24" i="34"/>
  <c r="D16" i="34"/>
  <c r="F14" i="12"/>
  <c r="G14" i="12"/>
  <c r="G8" i="34" l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D8" i="34" l="1"/>
  <c r="I4" i="17" l="1"/>
  <c r="R4" i="17" s="1"/>
  <c r="I12" i="17"/>
  <c r="R12" i="17" s="1"/>
  <c r="I20" i="17"/>
  <c r="R20" i="17" s="1"/>
  <c r="I28" i="17"/>
  <c r="R28" i="17" s="1"/>
  <c r="I37" i="17"/>
  <c r="R37" i="17" s="1"/>
  <c r="I45" i="17"/>
  <c r="R45" i="17" s="1"/>
  <c r="I53" i="17"/>
  <c r="R53" i="17" s="1"/>
  <c r="I65" i="17"/>
  <c r="R65" i="17" s="1"/>
  <c r="I73" i="17"/>
  <c r="R73" i="17" s="1"/>
  <c r="I81" i="17"/>
  <c r="R81" i="17" s="1"/>
  <c r="I92" i="17"/>
  <c r="R92" i="17" s="1"/>
  <c r="I100" i="17"/>
  <c r="R100" i="17" s="1"/>
  <c r="I111" i="17"/>
  <c r="R111" i="17" s="1"/>
  <c r="I127" i="17"/>
  <c r="R127" i="17" s="1"/>
  <c r="I135" i="17"/>
  <c r="R135" i="17" s="1"/>
  <c r="I143" i="17"/>
  <c r="R143" i="17" s="1"/>
  <c r="I151" i="17"/>
  <c r="R151" i="17" s="1"/>
  <c r="I159" i="17"/>
  <c r="R159" i="17" s="1"/>
  <c r="I167" i="17"/>
  <c r="R167" i="17" s="1"/>
  <c r="I175" i="17"/>
  <c r="R175" i="17" s="1"/>
  <c r="I183" i="17"/>
  <c r="R183" i="17" s="1"/>
  <c r="I191" i="17"/>
  <c r="R191" i="17" s="1"/>
  <c r="I199" i="17"/>
  <c r="R199" i="17" s="1"/>
  <c r="I207" i="17"/>
  <c r="R207" i="17" s="1"/>
  <c r="I215" i="17"/>
  <c r="R215" i="17" s="1"/>
  <c r="I223" i="17"/>
  <c r="R223" i="17" s="1"/>
  <c r="I231" i="17"/>
  <c r="R231" i="17" s="1"/>
  <c r="I239" i="17"/>
  <c r="R239" i="17" s="1"/>
  <c r="I247" i="17"/>
  <c r="R247" i="17" s="1"/>
  <c r="I255" i="17"/>
  <c r="R255" i="17" s="1"/>
  <c r="I263" i="17"/>
  <c r="R263" i="17" s="1"/>
  <c r="I271" i="17"/>
  <c r="R271" i="17" s="1"/>
  <c r="I279" i="17"/>
  <c r="R279" i="17" s="1"/>
  <c r="I287" i="17"/>
  <c r="R287" i="17" s="1"/>
  <c r="I295" i="17"/>
  <c r="R295" i="17" s="1"/>
  <c r="I303" i="17"/>
  <c r="R303" i="17" s="1"/>
  <c r="I311" i="17"/>
  <c r="R311" i="17" s="1"/>
  <c r="I319" i="17"/>
  <c r="R319" i="17" s="1"/>
  <c r="I327" i="17"/>
  <c r="R327" i="17" s="1"/>
  <c r="I335" i="17"/>
  <c r="R335" i="17" s="1"/>
  <c r="I343" i="17"/>
  <c r="R343" i="17" s="1"/>
  <c r="I351" i="17"/>
  <c r="R351" i="17" s="1"/>
  <c r="I359" i="17"/>
  <c r="R359" i="17" s="1"/>
  <c r="I367" i="17"/>
  <c r="R367" i="17" s="1"/>
  <c r="I375" i="17"/>
  <c r="R375" i="17" s="1"/>
  <c r="I383" i="17"/>
  <c r="R383" i="17" s="1"/>
  <c r="I391" i="17"/>
  <c r="R391" i="17" s="1"/>
  <c r="I399" i="17"/>
  <c r="R399" i="17" s="1"/>
  <c r="I407" i="17"/>
  <c r="R407" i="17" s="1"/>
  <c r="I415" i="17"/>
  <c r="R415" i="17" s="1"/>
  <c r="I423" i="17"/>
  <c r="R423" i="17" s="1"/>
  <c r="I431" i="17"/>
  <c r="R431" i="17" s="1"/>
  <c r="I439" i="17"/>
  <c r="R439" i="17" s="1"/>
  <c r="I447" i="17"/>
  <c r="R447" i="17" s="1"/>
  <c r="I455" i="17"/>
  <c r="R455" i="17" s="1"/>
  <c r="I463" i="17"/>
  <c r="R463" i="17" s="1"/>
  <c r="I471" i="17"/>
  <c r="R471" i="17" s="1"/>
  <c r="I479" i="17"/>
  <c r="R479" i="17" s="1"/>
  <c r="I487" i="17"/>
  <c r="R487" i="17" s="1"/>
  <c r="I495" i="17"/>
  <c r="R495" i="17" s="1"/>
  <c r="I503" i="17"/>
  <c r="R503" i="17" s="1"/>
  <c r="I511" i="17"/>
  <c r="R511" i="17" s="1"/>
  <c r="I519" i="17"/>
  <c r="R519" i="17" s="1"/>
  <c r="H9" i="17"/>
  <c r="H17" i="17"/>
  <c r="H25" i="17"/>
  <c r="H34" i="17"/>
  <c r="H42" i="17"/>
  <c r="H50" i="17"/>
  <c r="H62" i="17"/>
  <c r="H70" i="17"/>
  <c r="H78" i="17"/>
  <c r="H87" i="17"/>
  <c r="H97" i="17"/>
  <c r="H106" i="17"/>
  <c r="H119" i="17"/>
  <c r="H132" i="17"/>
  <c r="H140" i="17"/>
  <c r="H148" i="17"/>
  <c r="H156" i="17"/>
  <c r="H164" i="17"/>
  <c r="H172" i="17"/>
  <c r="H180" i="17"/>
  <c r="H188" i="17"/>
  <c r="H196" i="17"/>
  <c r="H204" i="17"/>
  <c r="H212" i="17"/>
  <c r="H220" i="17"/>
  <c r="H228" i="17"/>
  <c r="H236" i="17"/>
  <c r="H244" i="17"/>
  <c r="H252" i="17"/>
  <c r="H260" i="17"/>
  <c r="H268" i="17"/>
  <c r="H276" i="17"/>
  <c r="H284" i="17"/>
  <c r="H292" i="17"/>
  <c r="H300" i="17"/>
  <c r="H308" i="17"/>
  <c r="H316" i="17"/>
  <c r="H324" i="17"/>
  <c r="H332" i="17"/>
  <c r="H340" i="17"/>
  <c r="H348" i="17"/>
  <c r="H356" i="17"/>
  <c r="H364" i="17"/>
  <c r="H372" i="17"/>
  <c r="H380" i="17"/>
  <c r="H388" i="17"/>
  <c r="H396" i="17"/>
  <c r="H404" i="17"/>
  <c r="H412" i="17"/>
  <c r="H420" i="17"/>
  <c r="H428" i="17"/>
  <c r="H436" i="17"/>
  <c r="H444" i="17"/>
  <c r="H452" i="17"/>
  <c r="H460" i="17"/>
  <c r="H468" i="17"/>
  <c r="H476" i="17"/>
  <c r="H484" i="17"/>
  <c r="H492" i="17"/>
  <c r="H500" i="17"/>
  <c r="H508" i="17"/>
  <c r="H516" i="17"/>
  <c r="I5" i="17"/>
  <c r="R5" i="17" s="1"/>
  <c r="I13" i="17"/>
  <c r="R13" i="17" s="1"/>
  <c r="I21" i="17"/>
  <c r="R21" i="17" s="1"/>
  <c r="I29" i="17"/>
  <c r="R29" i="17" s="1"/>
  <c r="I38" i="17"/>
  <c r="R38" i="17" s="1"/>
  <c r="I46" i="17"/>
  <c r="R46" i="17" s="1"/>
  <c r="I56" i="17"/>
  <c r="R56" i="17" s="1"/>
  <c r="I66" i="17"/>
  <c r="R66" i="17" s="1"/>
  <c r="I74" i="17"/>
  <c r="R74" i="17" s="1"/>
  <c r="I82" i="17"/>
  <c r="R82" i="17" s="1"/>
  <c r="I93" i="17"/>
  <c r="R93" i="17" s="1"/>
  <c r="I101" i="17"/>
  <c r="R101" i="17" s="1"/>
  <c r="I113" i="17"/>
  <c r="R113" i="17" s="1"/>
  <c r="I128" i="17"/>
  <c r="R128" i="17" s="1"/>
  <c r="I136" i="17"/>
  <c r="R136" i="17" s="1"/>
  <c r="I144" i="17"/>
  <c r="R144" i="17" s="1"/>
  <c r="I152" i="17"/>
  <c r="R152" i="17" s="1"/>
  <c r="I160" i="17"/>
  <c r="R160" i="17" s="1"/>
  <c r="I168" i="17"/>
  <c r="R168" i="17" s="1"/>
  <c r="I176" i="17"/>
  <c r="R176" i="17" s="1"/>
  <c r="I184" i="17"/>
  <c r="R184" i="17" s="1"/>
  <c r="I192" i="17"/>
  <c r="R192" i="17" s="1"/>
  <c r="I200" i="17"/>
  <c r="R200" i="17" s="1"/>
  <c r="I208" i="17"/>
  <c r="R208" i="17" s="1"/>
  <c r="I216" i="17"/>
  <c r="R216" i="17" s="1"/>
  <c r="I224" i="17"/>
  <c r="R224" i="17" s="1"/>
  <c r="I232" i="17"/>
  <c r="R232" i="17" s="1"/>
  <c r="I240" i="17"/>
  <c r="R240" i="17" s="1"/>
  <c r="I248" i="17"/>
  <c r="R248" i="17" s="1"/>
  <c r="I256" i="17"/>
  <c r="R256" i="17" s="1"/>
  <c r="I264" i="17"/>
  <c r="R264" i="17" s="1"/>
  <c r="I272" i="17"/>
  <c r="R272" i="17" s="1"/>
  <c r="I280" i="17"/>
  <c r="R280" i="17" s="1"/>
  <c r="I288" i="17"/>
  <c r="R288" i="17" s="1"/>
  <c r="I296" i="17"/>
  <c r="R296" i="17" s="1"/>
  <c r="I304" i="17"/>
  <c r="R304" i="17" s="1"/>
  <c r="I312" i="17"/>
  <c r="R312" i="17" s="1"/>
  <c r="I320" i="17"/>
  <c r="R320" i="17" s="1"/>
  <c r="I328" i="17"/>
  <c r="R328" i="17" s="1"/>
  <c r="I336" i="17"/>
  <c r="R336" i="17" s="1"/>
  <c r="I344" i="17"/>
  <c r="R344" i="17" s="1"/>
  <c r="I352" i="17"/>
  <c r="R352" i="17" s="1"/>
  <c r="I360" i="17"/>
  <c r="R360" i="17" s="1"/>
  <c r="I368" i="17"/>
  <c r="R368" i="17" s="1"/>
  <c r="I376" i="17"/>
  <c r="R376" i="17" s="1"/>
  <c r="I384" i="17"/>
  <c r="R384" i="17" s="1"/>
  <c r="I392" i="17"/>
  <c r="R392" i="17" s="1"/>
  <c r="I400" i="17"/>
  <c r="R400" i="17" s="1"/>
  <c r="I408" i="17"/>
  <c r="R408" i="17" s="1"/>
  <c r="I416" i="17"/>
  <c r="R416" i="17" s="1"/>
  <c r="I424" i="17"/>
  <c r="R424" i="17" s="1"/>
  <c r="I432" i="17"/>
  <c r="R432" i="17" s="1"/>
  <c r="I440" i="17"/>
  <c r="R440" i="17" s="1"/>
  <c r="I448" i="17"/>
  <c r="R448" i="17" s="1"/>
  <c r="I456" i="17"/>
  <c r="R456" i="17" s="1"/>
  <c r="I464" i="17"/>
  <c r="R464" i="17" s="1"/>
  <c r="I472" i="17"/>
  <c r="R472" i="17" s="1"/>
  <c r="I480" i="17"/>
  <c r="R480" i="17" s="1"/>
  <c r="I488" i="17"/>
  <c r="R488" i="17" s="1"/>
  <c r="I496" i="17"/>
  <c r="R496" i="17" s="1"/>
  <c r="I504" i="17"/>
  <c r="R504" i="17" s="1"/>
  <c r="I512" i="17"/>
  <c r="R512" i="17" s="1"/>
  <c r="I520" i="17"/>
  <c r="R520" i="17" s="1"/>
  <c r="H10" i="17"/>
  <c r="H18" i="17"/>
  <c r="H26" i="17"/>
  <c r="H35" i="17"/>
  <c r="H43" i="17"/>
  <c r="H51" i="17"/>
  <c r="H63" i="17"/>
  <c r="H71" i="17"/>
  <c r="H79" i="17"/>
  <c r="H88" i="17"/>
  <c r="H98" i="17"/>
  <c r="H107" i="17"/>
  <c r="H122" i="17"/>
  <c r="H133" i="17"/>
  <c r="H141" i="17"/>
  <c r="H149" i="17"/>
  <c r="H157" i="17"/>
  <c r="H165" i="17"/>
  <c r="H173" i="17"/>
  <c r="H181" i="17"/>
  <c r="H189" i="17"/>
  <c r="H197" i="17"/>
  <c r="H205" i="17"/>
  <c r="H213" i="17"/>
  <c r="H221" i="17"/>
  <c r="H229" i="17"/>
  <c r="H237" i="17"/>
  <c r="H245" i="17"/>
  <c r="H253" i="17"/>
  <c r="H261" i="17"/>
  <c r="H269" i="17"/>
  <c r="H277" i="17"/>
  <c r="H285" i="17"/>
  <c r="H293" i="17"/>
  <c r="H301" i="17"/>
  <c r="H309" i="17"/>
  <c r="H317" i="17"/>
  <c r="H325" i="17"/>
  <c r="H333" i="17"/>
  <c r="H341" i="17"/>
  <c r="H349" i="17"/>
  <c r="H357" i="17"/>
  <c r="H365" i="17"/>
  <c r="H373" i="17"/>
  <c r="H381" i="17"/>
  <c r="H389" i="17"/>
  <c r="H397" i="17"/>
  <c r="H405" i="17"/>
  <c r="H413" i="17"/>
  <c r="H421" i="17"/>
  <c r="H429" i="17"/>
  <c r="H437" i="17"/>
  <c r="H445" i="17"/>
  <c r="H453" i="17"/>
  <c r="H461" i="17"/>
  <c r="H469" i="17"/>
  <c r="H477" i="17"/>
  <c r="H485" i="17"/>
  <c r="H493" i="17"/>
  <c r="H501" i="17"/>
  <c r="H509" i="17"/>
  <c r="H517" i="17"/>
  <c r="I6" i="17"/>
  <c r="R6" i="17" s="1"/>
  <c r="I14" i="17"/>
  <c r="R14" i="17" s="1"/>
  <c r="I22" i="17"/>
  <c r="R22" i="17" s="1"/>
  <c r="I31" i="17"/>
  <c r="R31" i="17" s="1"/>
  <c r="I39" i="17"/>
  <c r="R39" i="17" s="1"/>
  <c r="I47" i="17"/>
  <c r="R47" i="17" s="1"/>
  <c r="I59" i="17"/>
  <c r="R59" i="17" s="1"/>
  <c r="I67" i="17"/>
  <c r="R67" i="17" s="1"/>
  <c r="I75" i="17"/>
  <c r="R75" i="17" s="1"/>
  <c r="I84" i="17"/>
  <c r="R84" i="17" s="1"/>
  <c r="I94" i="17"/>
  <c r="R94" i="17" s="1"/>
  <c r="I102" i="17"/>
  <c r="R102" i="17" s="1"/>
  <c r="I114" i="17"/>
  <c r="R114" i="17" s="1"/>
  <c r="I129" i="17"/>
  <c r="R129" i="17" s="1"/>
  <c r="I137" i="17"/>
  <c r="R137" i="17" s="1"/>
  <c r="I145" i="17"/>
  <c r="R145" i="17" s="1"/>
  <c r="I153" i="17"/>
  <c r="R153" i="17" s="1"/>
  <c r="I161" i="17"/>
  <c r="R161" i="17" s="1"/>
  <c r="I169" i="17"/>
  <c r="R169" i="17" s="1"/>
  <c r="I177" i="17"/>
  <c r="R177" i="17" s="1"/>
  <c r="I185" i="17"/>
  <c r="R185" i="17" s="1"/>
  <c r="I193" i="17"/>
  <c r="R193" i="17" s="1"/>
  <c r="I201" i="17"/>
  <c r="R201" i="17" s="1"/>
  <c r="I209" i="17"/>
  <c r="R209" i="17" s="1"/>
  <c r="I217" i="17"/>
  <c r="R217" i="17" s="1"/>
  <c r="I225" i="17"/>
  <c r="R225" i="17" s="1"/>
  <c r="I233" i="17"/>
  <c r="R233" i="17" s="1"/>
  <c r="I241" i="17"/>
  <c r="R241" i="17" s="1"/>
  <c r="I249" i="17"/>
  <c r="R249" i="17" s="1"/>
  <c r="I257" i="17"/>
  <c r="R257" i="17" s="1"/>
  <c r="I265" i="17"/>
  <c r="R265" i="17" s="1"/>
  <c r="I273" i="17"/>
  <c r="R273" i="17" s="1"/>
  <c r="I281" i="17"/>
  <c r="R281" i="17" s="1"/>
  <c r="I289" i="17"/>
  <c r="R289" i="17" s="1"/>
  <c r="I297" i="17"/>
  <c r="R297" i="17" s="1"/>
  <c r="I305" i="17"/>
  <c r="R305" i="17" s="1"/>
  <c r="I313" i="17"/>
  <c r="R313" i="17" s="1"/>
  <c r="I321" i="17"/>
  <c r="R321" i="17" s="1"/>
  <c r="I329" i="17"/>
  <c r="R329" i="17" s="1"/>
  <c r="I337" i="17"/>
  <c r="R337" i="17" s="1"/>
  <c r="I345" i="17"/>
  <c r="R345" i="17" s="1"/>
  <c r="I353" i="17"/>
  <c r="R353" i="17" s="1"/>
  <c r="I361" i="17"/>
  <c r="R361" i="17" s="1"/>
  <c r="I369" i="17"/>
  <c r="R369" i="17" s="1"/>
  <c r="I377" i="17"/>
  <c r="R377" i="17" s="1"/>
  <c r="I385" i="17"/>
  <c r="R385" i="17" s="1"/>
  <c r="I393" i="17"/>
  <c r="R393" i="17" s="1"/>
  <c r="I401" i="17"/>
  <c r="R401" i="17" s="1"/>
  <c r="I409" i="17"/>
  <c r="R409" i="17" s="1"/>
  <c r="I417" i="17"/>
  <c r="R417" i="17" s="1"/>
  <c r="I425" i="17"/>
  <c r="R425" i="17" s="1"/>
  <c r="I433" i="17"/>
  <c r="R433" i="17" s="1"/>
  <c r="I441" i="17"/>
  <c r="R441" i="17" s="1"/>
  <c r="I449" i="17"/>
  <c r="R449" i="17" s="1"/>
  <c r="I457" i="17"/>
  <c r="R457" i="17" s="1"/>
  <c r="I465" i="17"/>
  <c r="R465" i="17" s="1"/>
  <c r="I473" i="17"/>
  <c r="R473" i="17" s="1"/>
  <c r="I481" i="17"/>
  <c r="R481" i="17" s="1"/>
  <c r="I489" i="17"/>
  <c r="R489" i="17" s="1"/>
  <c r="I497" i="17"/>
  <c r="R497" i="17" s="1"/>
  <c r="I505" i="17"/>
  <c r="R505" i="17" s="1"/>
  <c r="I513" i="17"/>
  <c r="R513" i="17" s="1"/>
  <c r="I3" i="17"/>
  <c r="R3" i="17" s="1"/>
  <c r="H11" i="17"/>
  <c r="H19" i="17"/>
  <c r="H27" i="17"/>
  <c r="H36" i="17"/>
  <c r="H44" i="17"/>
  <c r="H52" i="17"/>
  <c r="H64" i="17"/>
  <c r="H72" i="17"/>
  <c r="H80" i="17"/>
  <c r="H91" i="17"/>
  <c r="H99" i="17"/>
  <c r="H110" i="17"/>
  <c r="H124" i="17"/>
  <c r="H134" i="17"/>
  <c r="H142" i="17"/>
  <c r="H150" i="17"/>
  <c r="H158" i="17"/>
  <c r="H166" i="17"/>
  <c r="H174" i="17"/>
  <c r="H182" i="17"/>
  <c r="H190" i="17"/>
  <c r="H198" i="17"/>
  <c r="H206" i="17"/>
  <c r="H214" i="17"/>
  <c r="H222" i="17"/>
  <c r="H230" i="17"/>
  <c r="H238" i="17"/>
  <c r="H246" i="17"/>
  <c r="H254" i="17"/>
  <c r="H262" i="17"/>
  <c r="H270" i="17"/>
  <c r="H278" i="17"/>
  <c r="H286" i="17"/>
  <c r="H294" i="17"/>
  <c r="H302" i="17"/>
  <c r="H310" i="17"/>
  <c r="H318" i="17"/>
  <c r="H326" i="17"/>
  <c r="H334" i="17"/>
  <c r="H342" i="17"/>
  <c r="H350" i="17"/>
  <c r="H358" i="17"/>
  <c r="H366" i="17"/>
  <c r="H374" i="17"/>
  <c r="H382" i="17"/>
  <c r="H390" i="17"/>
  <c r="H398" i="17"/>
  <c r="H406" i="17"/>
  <c r="H414" i="17"/>
  <c r="H422" i="17"/>
  <c r="H430" i="17"/>
  <c r="H438" i="17"/>
  <c r="H446" i="17"/>
  <c r="H454" i="17"/>
  <c r="H462" i="17"/>
  <c r="H470" i="17"/>
  <c r="H478" i="17"/>
  <c r="H486" i="17"/>
  <c r="H494" i="17"/>
  <c r="H502" i="17"/>
  <c r="H510" i="17"/>
  <c r="H518" i="17"/>
  <c r="I7" i="17"/>
  <c r="R7" i="17" s="1"/>
  <c r="I15" i="17"/>
  <c r="R15" i="17" s="1"/>
  <c r="I23" i="17"/>
  <c r="R23" i="17" s="1"/>
  <c r="I32" i="17"/>
  <c r="R32" i="17" s="1"/>
  <c r="I40" i="17"/>
  <c r="R40" i="17" s="1"/>
  <c r="I48" i="17"/>
  <c r="R48" i="17" s="1"/>
  <c r="I60" i="17"/>
  <c r="R60" i="17" s="1"/>
  <c r="I68" i="17"/>
  <c r="R68" i="17" s="1"/>
  <c r="I76" i="17"/>
  <c r="R76" i="17" s="1"/>
  <c r="I85" i="17"/>
  <c r="R85" i="17" s="1"/>
  <c r="I95" i="17"/>
  <c r="R95" i="17" s="1"/>
  <c r="I104" i="17"/>
  <c r="R104" i="17" s="1"/>
  <c r="I115" i="17"/>
  <c r="R115" i="17" s="1"/>
  <c r="I130" i="17"/>
  <c r="R130" i="17" s="1"/>
  <c r="I138" i="17"/>
  <c r="R138" i="17" s="1"/>
  <c r="I146" i="17"/>
  <c r="R146" i="17" s="1"/>
  <c r="I154" i="17"/>
  <c r="R154" i="17" s="1"/>
  <c r="I162" i="17"/>
  <c r="R162" i="17" s="1"/>
  <c r="I170" i="17"/>
  <c r="R170" i="17" s="1"/>
  <c r="I178" i="17"/>
  <c r="R178" i="17" s="1"/>
  <c r="I186" i="17"/>
  <c r="R186" i="17" s="1"/>
  <c r="I194" i="17"/>
  <c r="R194" i="17" s="1"/>
  <c r="I202" i="17"/>
  <c r="R202" i="17" s="1"/>
  <c r="I210" i="17"/>
  <c r="R210" i="17" s="1"/>
  <c r="I218" i="17"/>
  <c r="R218" i="17" s="1"/>
  <c r="I226" i="17"/>
  <c r="R226" i="17" s="1"/>
  <c r="I234" i="17"/>
  <c r="R234" i="17" s="1"/>
  <c r="I242" i="17"/>
  <c r="R242" i="17" s="1"/>
  <c r="I250" i="17"/>
  <c r="R250" i="17" s="1"/>
  <c r="I258" i="17"/>
  <c r="R258" i="17" s="1"/>
  <c r="I266" i="17"/>
  <c r="R266" i="17" s="1"/>
  <c r="I274" i="17"/>
  <c r="R274" i="17" s="1"/>
  <c r="I282" i="17"/>
  <c r="R282" i="17" s="1"/>
  <c r="I290" i="17"/>
  <c r="R290" i="17" s="1"/>
  <c r="I298" i="17"/>
  <c r="R298" i="17" s="1"/>
  <c r="I306" i="17"/>
  <c r="R306" i="17" s="1"/>
  <c r="I314" i="17"/>
  <c r="R314" i="17" s="1"/>
  <c r="I322" i="17"/>
  <c r="R322" i="17" s="1"/>
  <c r="I330" i="17"/>
  <c r="R330" i="17" s="1"/>
  <c r="I338" i="17"/>
  <c r="R338" i="17" s="1"/>
  <c r="I346" i="17"/>
  <c r="R346" i="17" s="1"/>
  <c r="I354" i="17"/>
  <c r="R354" i="17" s="1"/>
  <c r="I362" i="17"/>
  <c r="R362" i="17" s="1"/>
  <c r="I370" i="17"/>
  <c r="R370" i="17" s="1"/>
  <c r="I378" i="17"/>
  <c r="R378" i="17" s="1"/>
  <c r="I386" i="17"/>
  <c r="R386" i="17" s="1"/>
  <c r="I394" i="17"/>
  <c r="R394" i="17" s="1"/>
  <c r="I402" i="17"/>
  <c r="R402" i="17" s="1"/>
  <c r="I410" i="17"/>
  <c r="R410" i="17" s="1"/>
  <c r="I418" i="17"/>
  <c r="R418" i="17" s="1"/>
  <c r="I426" i="17"/>
  <c r="R426" i="17" s="1"/>
  <c r="I434" i="17"/>
  <c r="R434" i="17" s="1"/>
  <c r="I442" i="17"/>
  <c r="R442" i="17" s="1"/>
  <c r="I450" i="17"/>
  <c r="R450" i="17" s="1"/>
  <c r="I458" i="17"/>
  <c r="R458" i="17" s="1"/>
  <c r="I466" i="17"/>
  <c r="R466" i="17" s="1"/>
  <c r="I474" i="17"/>
  <c r="R474" i="17" s="1"/>
  <c r="I482" i="17"/>
  <c r="R482" i="17" s="1"/>
  <c r="I490" i="17"/>
  <c r="R490" i="17" s="1"/>
  <c r="I498" i="17"/>
  <c r="R498" i="17" s="1"/>
  <c r="I506" i="17"/>
  <c r="R506" i="17" s="1"/>
  <c r="I514" i="17"/>
  <c r="R514" i="17" s="1"/>
  <c r="H4" i="17"/>
  <c r="H12" i="17"/>
  <c r="H20" i="17"/>
  <c r="H28" i="17"/>
  <c r="H37" i="17"/>
  <c r="H45" i="17"/>
  <c r="H53" i="17"/>
  <c r="H65" i="17"/>
  <c r="H73" i="17"/>
  <c r="H81" i="17"/>
  <c r="H92" i="17"/>
  <c r="H100" i="17"/>
  <c r="H111" i="17"/>
  <c r="H127" i="17"/>
  <c r="H135" i="17"/>
  <c r="H143" i="17"/>
  <c r="H151" i="17"/>
  <c r="H159" i="17"/>
  <c r="H167" i="17"/>
  <c r="H175" i="17"/>
  <c r="H183" i="17"/>
  <c r="H191" i="17"/>
  <c r="H199" i="17"/>
  <c r="H207" i="17"/>
  <c r="H215" i="17"/>
  <c r="H223" i="17"/>
  <c r="H231" i="17"/>
  <c r="H239" i="17"/>
  <c r="H247" i="17"/>
  <c r="H255" i="17"/>
  <c r="H263" i="17"/>
  <c r="H271" i="17"/>
  <c r="H279" i="17"/>
  <c r="H287" i="17"/>
  <c r="H295" i="17"/>
  <c r="H303" i="17"/>
  <c r="H311" i="17"/>
  <c r="H319" i="17"/>
  <c r="H327" i="17"/>
  <c r="H335" i="17"/>
  <c r="H343" i="17"/>
  <c r="H351" i="17"/>
  <c r="H359" i="17"/>
  <c r="H367" i="17"/>
  <c r="H375" i="17"/>
  <c r="H383" i="17"/>
  <c r="H391" i="17"/>
  <c r="H399" i="17"/>
  <c r="H407" i="17"/>
  <c r="H415" i="17"/>
  <c r="H423" i="17"/>
  <c r="H431" i="17"/>
  <c r="H439" i="17"/>
  <c r="H447" i="17"/>
  <c r="H455" i="17"/>
  <c r="H463" i="17"/>
  <c r="H471" i="17"/>
  <c r="H479" i="17"/>
  <c r="H487" i="17"/>
  <c r="H495" i="17"/>
  <c r="H503" i="17"/>
  <c r="H511" i="17"/>
  <c r="H519" i="17"/>
  <c r="I8" i="17"/>
  <c r="R8" i="17" s="1"/>
  <c r="I16" i="17"/>
  <c r="R16" i="17" s="1"/>
  <c r="I24" i="17"/>
  <c r="R24" i="17" s="1"/>
  <c r="I33" i="17"/>
  <c r="R33" i="17" s="1"/>
  <c r="I41" i="17"/>
  <c r="R41" i="17" s="1"/>
  <c r="I49" i="17"/>
  <c r="R49" i="17" s="1"/>
  <c r="I61" i="17"/>
  <c r="R61" i="17" s="1"/>
  <c r="I69" i="17"/>
  <c r="R69" i="17" s="1"/>
  <c r="I77" i="17"/>
  <c r="R77" i="17" s="1"/>
  <c r="I86" i="17"/>
  <c r="R86" i="17" s="1"/>
  <c r="I96" i="17"/>
  <c r="R96" i="17" s="1"/>
  <c r="I105" i="17"/>
  <c r="R105" i="17" s="1"/>
  <c r="I118" i="17"/>
  <c r="R118" i="17" s="1"/>
  <c r="I131" i="17"/>
  <c r="R131" i="17" s="1"/>
  <c r="I139" i="17"/>
  <c r="R139" i="17" s="1"/>
  <c r="I147" i="17"/>
  <c r="R147" i="17" s="1"/>
  <c r="I155" i="17"/>
  <c r="R155" i="17" s="1"/>
  <c r="I163" i="17"/>
  <c r="R163" i="17" s="1"/>
  <c r="I171" i="17"/>
  <c r="R171" i="17" s="1"/>
  <c r="I179" i="17"/>
  <c r="R179" i="17" s="1"/>
  <c r="I187" i="17"/>
  <c r="R187" i="17" s="1"/>
  <c r="I195" i="17"/>
  <c r="R195" i="17" s="1"/>
  <c r="I203" i="17"/>
  <c r="R203" i="17" s="1"/>
  <c r="I211" i="17"/>
  <c r="R211" i="17" s="1"/>
  <c r="I219" i="17"/>
  <c r="R219" i="17" s="1"/>
  <c r="I227" i="17"/>
  <c r="R227" i="17" s="1"/>
  <c r="I235" i="17"/>
  <c r="R235" i="17" s="1"/>
  <c r="I243" i="17"/>
  <c r="R243" i="17" s="1"/>
  <c r="I251" i="17"/>
  <c r="R251" i="17" s="1"/>
  <c r="I259" i="17"/>
  <c r="R259" i="17" s="1"/>
  <c r="I267" i="17"/>
  <c r="R267" i="17" s="1"/>
  <c r="I275" i="17"/>
  <c r="R275" i="17" s="1"/>
  <c r="I283" i="17"/>
  <c r="R283" i="17" s="1"/>
  <c r="I291" i="17"/>
  <c r="R291" i="17" s="1"/>
  <c r="I299" i="17"/>
  <c r="R299" i="17" s="1"/>
  <c r="I307" i="17"/>
  <c r="R307" i="17" s="1"/>
  <c r="I315" i="17"/>
  <c r="R315" i="17" s="1"/>
  <c r="I323" i="17"/>
  <c r="R323" i="17" s="1"/>
  <c r="I331" i="17"/>
  <c r="R331" i="17" s="1"/>
  <c r="I339" i="17"/>
  <c r="R339" i="17" s="1"/>
  <c r="I347" i="17"/>
  <c r="R347" i="17" s="1"/>
  <c r="I355" i="17"/>
  <c r="R355" i="17" s="1"/>
  <c r="I363" i="17"/>
  <c r="R363" i="17" s="1"/>
  <c r="I371" i="17"/>
  <c r="R371" i="17" s="1"/>
  <c r="I379" i="17"/>
  <c r="R379" i="17" s="1"/>
  <c r="I387" i="17"/>
  <c r="R387" i="17" s="1"/>
  <c r="I395" i="17"/>
  <c r="R395" i="17" s="1"/>
  <c r="I403" i="17"/>
  <c r="R403" i="17" s="1"/>
  <c r="I411" i="17"/>
  <c r="R411" i="17" s="1"/>
  <c r="I419" i="17"/>
  <c r="R419" i="17" s="1"/>
  <c r="I427" i="17"/>
  <c r="R427" i="17" s="1"/>
  <c r="I435" i="17"/>
  <c r="R435" i="17" s="1"/>
  <c r="I443" i="17"/>
  <c r="R443" i="17" s="1"/>
  <c r="I451" i="17"/>
  <c r="R451" i="17" s="1"/>
  <c r="I459" i="17"/>
  <c r="R459" i="17" s="1"/>
  <c r="I467" i="17"/>
  <c r="R467" i="17" s="1"/>
  <c r="I475" i="17"/>
  <c r="R475" i="17" s="1"/>
  <c r="I483" i="17"/>
  <c r="R483" i="17" s="1"/>
  <c r="I491" i="17"/>
  <c r="R491" i="17" s="1"/>
  <c r="I499" i="17"/>
  <c r="R499" i="17" s="1"/>
  <c r="I507" i="17"/>
  <c r="R507" i="17" s="1"/>
  <c r="I515" i="17"/>
  <c r="R515" i="17" s="1"/>
  <c r="H5" i="17"/>
  <c r="H13" i="17"/>
  <c r="H21" i="17"/>
  <c r="H29" i="17"/>
  <c r="H38" i="17"/>
  <c r="H46" i="17"/>
  <c r="H56" i="17"/>
  <c r="H66" i="17"/>
  <c r="H74" i="17"/>
  <c r="H82" i="17"/>
  <c r="H93" i="17"/>
  <c r="H101" i="17"/>
  <c r="H113" i="17"/>
  <c r="H128" i="17"/>
  <c r="H136" i="17"/>
  <c r="H144" i="17"/>
  <c r="H152" i="17"/>
  <c r="H160" i="17"/>
  <c r="H168" i="17"/>
  <c r="H176" i="17"/>
  <c r="H184" i="17"/>
  <c r="H192" i="17"/>
  <c r="H200" i="17"/>
  <c r="H208" i="17"/>
  <c r="H216" i="17"/>
  <c r="H224" i="17"/>
  <c r="H232" i="17"/>
  <c r="H240" i="17"/>
  <c r="H248" i="17"/>
  <c r="H256" i="17"/>
  <c r="H264" i="17"/>
  <c r="H272" i="17"/>
  <c r="H280" i="17"/>
  <c r="H288" i="17"/>
  <c r="H296" i="17"/>
  <c r="H304" i="17"/>
  <c r="H312" i="17"/>
  <c r="H320" i="17"/>
  <c r="H328" i="17"/>
  <c r="H336" i="17"/>
  <c r="H344" i="17"/>
  <c r="H352" i="17"/>
  <c r="H360" i="17"/>
  <c r="H368" i="17"/>
  <c r="H376" i="17"/>
  <c r="H384" i="17"/>
  <c r="H392" i="17"/>
  <c r="H400" i="17"/>
  <c r="H408" i="17"/>
  <c r="H416" i="17"/>
  <c r="H424" i="17"/>
  <c r="H432" i="17"/>
  <c r="H440" i="17"/>
  <c r="H448" i="17"/>
  <c r="H456" i="17"/>
  <c r="H464" i="17"/>
  <c r="H472" i="17"/>
  <c r="H480" i="17"/>
  <c r="H488" i="17"/>
  <c r="H496" i="17"/>
  <c r="H504" i="17"/>
  <c r="H512" i="17"/>
  <c r="H520" i="17"/>
  <c r="I9" i="17"/>
  <c r="R9" i="17" s="1"/>
  <c r="I17" i="17"/>
  <c r="R17" i="17" s="1"/>
  <c r="I25" i="17"/>
  <c r="R25" i="17" s="1"/>
  <c r="I34" i="17"/>
  <c r="R34" i="17" s="1"/>
  <c r="I42" i="17"/>
  <c r="R42" i="17" s="1"/>
  <c r="I50" i="17"/>
  <c r="R50" i="17" s="1"/>
  <c r="I62" i="17"/>
  <c r="R62" i="17" s="1"/>
  <c r="I70" i="17"/>
  <c r="R70" i="17" s="1"/>
  <c r="I78" i="17"/>
  <c r="R78" i="17" s="1"/>
  <c r="I87" i="17"/>
  <c r="R87" i="17" s="1"/>
  <c r="I97" i="17"/>
  <c r="R97" i="17" s="1"/>
  <c r="I106" i="17"/>
  <c r="R106" i="17" s="1"/>
  <c r="I119" i="17"/>
  <c r="R119" i="17" s="1"/>
  <c r="I132" i="17"/>
  <c r="R132" i="17" s="1"/>
  <c r="I140" i="17"/>
  <c r="R140" i="17" s="1"/>
  <c r="I148" i="17"/>
  <c r="R148" i="17" s="1"/>
  <c r="I156" i="17"/>
  <c r="R156" i="17" s="1"/>
  <c r="I164" i="17"/>
  <c r="R164" i="17" s="1"/>
  <c r="I172" i="17"/>
  <c r="R172" i="17" s="1"/>
  <c r="I180" i="17"/>
  <c r="R180" i="17" s="1"/>
  <c r="I188" i="17"/>
  <c r="R188" i="17" s="1"/>
  <c r="I196" i="17"/>
  <c r="R196" i="17" s="1"/>
  <c r="I204" i="17"/>
  <c r="R204" i="17" s="1"/>
  <c r="I212" i="17"/>
  <c r="R212" i="17" s="1"/>
  <c r="I220" i="17"/>
  <c r="R220" i="17" s="1"/>
  <c r="I228" i="17"/>
  <c r="R228" i="17" s="1"/>
  <c r="I236" i="17"/>
  <c r="R236" i="17" s="1"/>
  <c r="I244" i="17"/>
  <c r="R244" i="17" s="1"/>
  <c r="I252" i="17"/>
  <c r="R252" i="17" s="1"/>
  <c r="I260" i="17"/>
  <c r="R260" i="17" s="1"/>
  <c r="I268" i="17"/>
  <c r="R268" i="17" s="1"/>
  <c r="I276" i="17"/>
  <c r="R276" i="17" s="1"/>
  <c r="I284" i="17"/>
  <c r="R284" i="17" s="1"/>
  <c r="I292" i="17"/>
  <c r="R292" i="17" s="1"/>
  <c r="I300" i="17"/>
  <c r="R300" i="17" s="1"/>
  <c r="I308" i="17"/>
  <c r="R308" i="17" s="1"/>
  <c r="I316" i="17"/>
  <c r="R316" i="17" s="1"/>
  <c r="I324" i="17"/>
  <c r="R324" i="17" s="1"/>
  <c r="I332" i="17"/>
  <c r="R332" i="17" s="1"/>
  <c r="I340" i="17"/>
  <c r="R340" i="17" s="1"/>
  <c r="I348" i="17"/>
  <c r="R348" i="17" s="1"/>
  <c r="I356" i="17"/>
  <c r="R356" i="17" s="1"/>
  <c r="I364" i="17"/>
  <c r="R364" i="17" s="1"/>
  <c r="I372" i="17"/>
  <c r="R372" i="17" s="1"/>
  <c r="I380" i="17"/>
  <c r="R380" i="17" s="1"/>
  <c r="I388" i="17"/>
  <c r="R388" i="17" s="1"/>
  <c r="I396" i="17"/>
  <c r="R396" i="17" s="1"/>
  <c r="I404" i="17"/>
  <c r="R404" i="17" s="1"/>
  <c r="I412" i="17"/>
  <c r="R412" i="17" s="1"/>
  <c r="I420" i="17"/>
  <c r="R420" i="17" s="1"/>
  <c r="I428" i="17"/>
  <c r="R428" i="17" s="1"/>
  <c r="I436" i="17"/>
  <c r="R436" i="17" s="1"/>
  <c r="I444" i="17"/>
  <c r="R444" i="17" s="1"/>
  <c r="I452" i="17"/>
  <c r="R452" i="17" s="1"/>
  <c r="I460" i="17"/>
  <c r="R460" i="17" s="1"/>
  <c r="I468" i="17"/>
  <c r="R468" i="17" s="1"/>
  <c r="I476" i="17"/>
  <c r="R476" i="17" s="1"/>
  <c r="I484" i="17"/>
  <c r="R484" i="17" s="1"/>
  <c r="I492" i="17"/>
  <c r="R492" i="17" s="1"/>
  <c r="I500" i="17"/>
  <c r="R500" i="17" s="1"/>
  <c r="I508" i="17"/>
  <c r="R508" i="17" s="1"/>
  <c r="I516" i="17"/>
  <c r="R516" i="17" s="1"/>
  <c r="H6" i="17"/>
  <c r="H14" i="17"/>
  <c r="H22" i="17"/>
  <c r="H31" i="17"/>
  <c r="H39" i="17"/>
  <c r="H47" i="17"/>
  <c r="H59" i="17"/>
  <c r="H67" i="17"/>
  <c r="H75" i="17"/>
  <c r="H84" i="17"/>
  <c r="H94" i="17"/>
  <c r="H102" i="17"/>
  <c r="H114" i="17"/>
  <c r="H129" i="17"/>
  <c r="H137" i="17"/>
  <c r="H145" i="17"/>
  <c r="H153" i="17"/>
  <c r="H161" i="17"/>
  <c r="H169" i="17"/>
  <c r="H177" i="17"/>
  <c r="H185" i="17"/>
  <c r="H193" i="17"/>
  <c r="H201" i="17"/>
  <c r="H209" i="17"/>
  <c r="H217" i="17"/>
  <c r="H225" i="17"/>
  <c r="H233" i="17"/>
  <c r="H241" i="17"/>
  <c r="H249" i="17"/>
  <c r="H257" i="17"/>
  <c r="H265" i="17"/>
  <c r="H273" i="17"/>
  <c r="H281" i="17"/>
  <c r="H289" i="17"/>
  <c r="H297" i="17"/>
  <c r="H305" i="17"/>
  <c r="H313" i="17"/>
  <c r="H321" i="17"/>
  <c r="H329" i="17"/>
  <c r="H337" i="17"/>
  <c r="H345" i="17"/>
  <c r="H353" i="17"/>
  <c r="H361" i="17"/>
  <c r="H369" i="17"/>
  <c r="H377" i="17"/>
  <c r="H385" i="17"/>
  <c r="H393" i="17"/>
  <c r="H401" i="17"/>
  <c r="H409" i="17"/>
  <c r="H417" i="17"/>
  <c r="H425" i="17"/>
  <c r="H433" i="17"/>
  <c r="H441" i="17"/>
  <c r="H449" i="17"/>
  <c r="H457" i="17"/>
  <c r="H465" i="17"/>
  <c r="H473" i="17"/>
  <c r="H481" i="17"/>
  <c r="H489" i="17"/>
  <c r="H497" i="17"/>
  <c r="H505" i="17"/>
  <c r="H513" i="17"/>
  <c r="H3" i="17"/>
  <c r="I10" i="17"/>
  <c r="R10" i="17" s="1"/>
  <c r="I18" i="17"/>
  <c r="R18" i="17" s="1"/>
  <c r="I26" i="17"/>
  <c r="R26" i="17" s="1"/>
  <c r="I35" i="17"/>
  <c r="R35" i="17" s="1"/>
  <c r="I43" i="17"/>
  <c r="R43" i="17" s="1"/>
  <c r="I51" i="17"/>
  <c r="R51" i="17" s="1"/>
  <c r="I63" i="17"/>
  <c r="R63" i="17" s="1"/>
  <c r="I71" i="17"/>
  <c r="R71" i="17" s="1"/>
  <c r="I79" i="17"/>
  <c r="R79" i="17" s="1"/>
  <c r="I88" i="17"/>
  <c r="R88" i="17" s="1"/>
  <c r="I98" i="17"/>
  <c r="R98" i="17" s="1"/>
  <c r="I107" i="17"/>
  <c r="R107" i="17" s="1"/>
  <c r="I122" i="17"/>
  <c r="R122" i="17" s="1"/>
  <c r="I133" i="17"/>
  <c r="R133" i="17" s="1"/>
  <c r="I141" i="17"/>
  <c r="R141" i="17" s="1"/>
  <c r="I149" i="17"/>
  <c r="R149" i="17" s="1"/>
  <c r="I157" i="17"/>
  <c r="R157" i="17" s="1"/>
  <c r="I165" i="17"/>
  <c r="R165" i="17" s="1"/>
  <c r="I173" i="17"/>
  <c r="R173" i="17" s="1"/>
  <c r="I181" i="17"/>
  <c r="R181" i="17" s="1"/>
  <c r="I189" i="17"/>
  <c r="R189" i="17" s="1"/>
  <c r="I197" i="17"/>
  <c r="R197" i="17" s="1"/>
  <c r="I205" i="17"/>
  <c r="R205" i="17" s="1"/>
  <c r="I213" i="17"/>
  <c r="R213" i="17" s="1"/>
  <c r="I221" i="17"/>
  <c r="R221" i="17" s="1"/>
  <c r="I229" i="17"/>
  <c r="R229" i="17" s="1"/>
  <c r="I237" i="17"/>
  <c r="R237" i="17" s="1"/>
  <c r="I245" i="17"/>
  <c r="R245" i="17" s="1"/>
  <c r="I253" i="17"/>
  <c r="R253" i="17" s="1"/>
  <c r="I261" i="17"/>
  <c r="R261" i="17" s="1"/>
  <c r="I269" i="17"/>
  <c r="R269" i="17" s="1"/>
  <c r="I277" i="17"/>
  <c r="R277" i="17" s="1"/>
  <c r="I285" i="17"/>
  <c r="R285" i="17" s="1"/>
  <c r="I293" i="17"/>
  <c r="R293" i="17" s="1"/>
  <c r="I301" i="17"/>
  <c r="R301" i="17" s="1"/>
  <c r="I309" i="17"/>
  <c r="R309" i="17" s="1"/>
  <c r="I317" i="17"/>
  <c r="R317" i="17" s="1"/>
  <c r="I325" i="17"/>
  <c r="R325" i="17" s="1"/>
  <c r="I333" i="17"/>
  <c r="R333" i="17" s="1"/>
  <c r="I341" i="17"/>
  <c r="R341" i="17" s="1"/>
  <c r="I349" i="17"/>
  <c r="R349" i="17" s="1"/>
  <c r="I357" i="17"/>
  <c r="R357" i="17" s="1"/>
  <c r="I365" i="17"/>
  <c r="R365" i="17" s="1"/>
  <c r="I373" i="17"/>
  <c r="R373" i="17" s="1"/>
  <c r="I381" i="17"/>
  <c r="R381" i="17" s="1"/>
  <c r="I389" i="17"/>
  <c r="R389" i="17" s="1"/>
  <c r="I397" i="17"/>
  <c r="R397" i="17" s="1"/>
  <c r="I405" i="17"/>
  <c r="R405" i="17" s="1"/>
  <c r="I413" i="17"/>
  <c r="R413" i="17" s="1"/>
  <c r="I421" i="17"/>
  <c r="R421" i="17" s="1"/>
  <c r="I429" i="17"/>
  <c r="R429" i="17" s="1"/>
  <c r="I437" i="17"/>
  <c r="R437" i="17" s="1"/>
  <c r="I445" i="17"/>
  <c r="R445" i="17" s="1"/>
  <c r="I453" i="17"/>
  <c r="R453" i="17" s="1"/>
  <c r="I461" i="17"/>
  <c r="R461" i="17" s="1"/>
  <c r="I469" i="17"/>
  <c r="R469" i="17" s="1"/>
  <c r="I477" i="17"/>
  <c r="R477" i="17" s="1"/>
  <c r="I485" i="17"/>
  <c r="R485" i="17" s="1"/>
  <c r="I493" i="17"/>
  <c r="R493" i="17" s="1"/>
  <c r="I501" i="17"/>
  <c r="R501" i="17" s="1"/>
  <c r="I509" i="17"/>
  <c r="R509" i="17" s="1"/>
  <c r="I517" i="17"/>
  <c r="R517" i="17" s="1"/>
  <c r="H7" i="17"/>
  <c r="H15" i="17"/>
  <c r="H23" i="17"/>
  <c r="H32" i="17"/>
  <c r="H40" i="17"/>
  <c r="H48" i="17"/>
  <c r="H60" i="17"/>
  <c r="H68" i="17"/>
  <c r="H76" i="17"/>
  <c r="H85" i="17"/>
  <c r="H95" i="17"/>
  <c r="H104" i="17"/>
  <c r="H115" i="17"/>
  <c r="H130" i="17"/>
  <c r="H138" i="17"/>
  <c r="H146" i="17"/>
  <c r="H154" i="17"/>
  <c r="H162" i="17"/>
  <c r="H170" i="17"/>
  <c r="H178" i="17"/>
  <c r="H186" i="17"/>
  <c r="H194" i="17"/>
  <c r="H202" i="17"/>
  <c r="H210" i="17"/>
  <c r="H218" i="17"/>
  <c r="H226" i="17"/>
  <c r="H234" i="17"/>
  <c r="H242" i="17"/>
  <c r="H250" i="17"/>
  <c r="H258" i="17"/>
  <c r="H266" i="17"/>
  <c r="H274" i="17"/>
  <c r="H282" i="17"/>
  <c r="H290" i="17"/>
  <c r="H298" i="17"/>
  <c r="H306" i="17"/>
  <c r="H314" i="17"/>
  <c r="H322" i="17"/>
  <c r="H330" i="17"/>
  <c r="H338" i="17"/>
  <c r="H346" i="17"/>
  <c r="H354" i="17"/>
  <c r="H362" i="17"/>
  <c r="H370" i="17"/>
  <c r="H378" i="17"/>
  <c r="H386" i="17"/>
  <c r="H394" i="17"/>
  <c r="H402" i="17"/>
  <c r="H410" i="17"/>
  <c r="H418" i="17"/>
  <c r="H426" i="17"/>
  <c r="H434" i="17"/>
  <c r="H442" i="17"/>
  <c r="H450" i="17"/>
  <c r="H458" i="17"/>
  <c r="H466" i="17"/>
  <c r="H474" i="17"/>
  <c r="H482" i="17"/>
  <c r="H490" i="17"/>
  <c r="H498" i="17"/>
  <c r="H506" i="17"/>
  <c r="H514" i="17"/>
  <c r="I11" i="17"/>
  <c r="R11" i="17" s="1"/>
  <c r="I19" i="17"/>
  <c r="R19" i="17" s="1"/>
  <c r="I27" i="17"/>
  <c r="R27" i="17" s="1"/>
  <c r="I36" i="17"/>
  <c r="R36" i="17" s="1"/>
  <c r="I44" i="17"/>
  <c r="R44" i="17" s="1"/>
  <c r="I52" i="17"/>
  <c r="R52" i="17" s="1"/>
  <c r="I64" i="17"/>
  <c r="R64" i="17" s="1"/>
  <c r="I72" i="17"/>
  <c r="R72" i="17" s="1"/>
  <c r="I80" i="17"/>
  <c r="R80" i="17" s="1"/>
  <c r="I91" i="17"/>
  <c r="R91" i="17" s="1"/>
  <c r="I99" i="17"/>
  <c r="R99" i="17" s="1"/>
  <c r="I110" i="17"/>
  <c r="R110" i="17" s="1"/>
  <c r="I124" i="17"/>
  <c r="R124" i="17" s="1"/>
  <c r="I134" i="17"/>
  <c r="R134" i="17" s="1"/>
  <c r="I142" i="17"/>
  <c r="R142" i="17" s="1"/>
  <c r="I150" i="17"/>
  <c r="R150" i="17" s="1"/>
  <c r="I158" i="17"/>
  <c r="R158" i="17" s="1"/>
  <c r="I166" i="17"/>
  <c r="R166" i="17" s="1"/>
  <c r="I174" i="17"/>
  <c r="R174" i="17" s="1"/>
  <c r="I182" i="17"/>
  <c r="R182" i="17" s="1"/>
  <c r="I190" i="17"/>
  <c r="R190" i="17" s="1"/>
  <c r="I198" i="17"/>
  <c r="R198" i="17" s="1"/>
  <c r="I206" i="17"/>
  <c r="R206" i="17" s="1"/>
  <c r="I214" i="17"/>
  <c r="R214" i="17" s="1"/>
  <c r="I222" i="17"/>
  <c r="R222" i="17" s="1"/>
  <c r="I230" i="17"/>
  <c r="R230" i="17" s="1"/>
  <c r="I238" i="17"/>
  <c r="R238" i="17" s="1"/>
  <c r="I246" i="17"/>
  <c r="R246" i="17" s="1"/>
  <c r="I254" i="17"/>
  <c r="R254" i="17" s="1"/>
  <c r="I262" i="17"/>
  <c r="R262" i="17" s="1"/>
  <c r="I270" i="17"/>
  <c r="R270" i="17" s="1"/>
  <c r="I278" i="17"/>
  <c r="R278" i="17" s="1"/>
  <c r="I286" i="17"/>
  <c r="R286" i="17" s="1"/>
  <c r="I294" i="17"/>
  <c r="R294" i="17" s="1"/>
  <c r="I302" i="17"/>
  <c r="R302" i="17" s="1"/>
  <c r="I310" i="17"/>
  <c r="R310" i="17" s="1"/>
  <c r="I318" i="17"/>
  <c r="R318" i="17" s="1"/>
  <c r="I326" i="17"/>
  <c r="R326" i="17" s="1"/>
  <c r="I334" i="17"/>
  <c r="R334" i="17" s="1"/>
  <c r="I342" i="17"/>
  <c r="R342" i="17" s="1"/>
  <c r="I350" i="17"/>
  <c r="R350" i="17" s="1"/>
  <c r="I358" i="17"/>
  <c r="R358" i="17" s="1"/>
  <c r="I366" i="17"/>
  <c r="R366" i="17" s="1"/>
  <c r="I374" i="17"/>
  <c r="R374" i="17" s="1"/>
  <c r="I382" i="17"/>
  <c r="R382" i="17" s="1"/>
  <c r="I390" i="17"/>
  <c r="R390" i="17" s="1"/>
  <c r="I398" i="17"/>
  <c r="R398" i="17" s="1"/>
  <c r="I406" i="17"/>
  <c r="R406" i="17" s="1"/>
  <c r="I414" i="17"/>
  <c r="R414" i="17" s="1"/>
  <c r="I422" i="17"/>
  <c r="R422" i="17" s="1"/>
  <c r="I430" i="17"/>
  <c r="R430" i="17" s="1"/>
  <c r="I438" i="17"/>
  <c r="R438" i="17" s="1"/>
  <c r="I446" i="17"/>
  <c r="R446" i="17" s="1"/>
  <c r="I454" i="17"/>
  <c r="R454" i="17" s="1"/>
  <c r="I462" i="17"/>
  <c r="R462" i="17" s="1"/>
  <c r="I470" i="17"/>
  <c r="R470" i="17" s="1"/>
  <c r="I478" i="17"/>
  <c r="R478" i="17" s="1"/>
  <c r="I486" i="17"/>
  <c r="R486" i="17" s="1"/>
  <c r="I494" i="17"/>
  <c r="R494" i="17" s="1"/>
  <c r="I502" i="17"/>
  <c r="R502" i="17" s="1"/>
  <c r="I510" i="17"/>
  <c r="R510" i="17" s="1"/>
  <c r="I518" i="17"/>
  <c r="R518" i="17" s="1"/>
  <c r="H8" i="17"/>
  <c r="H16" i="17"/>
  <c r="H24" i="17"/>
  <c r="H33" i="17"/>
  <c r="H41" i="17"/>
  <c r="H49" i="17"/>
  <c r="H61" i="17"/>
  <c r="H69" i="17"/>
  <c r="H77" i="17"/>
  <c r="H86" i="17"/>
  <c r="H96" i="17"/>
  <c r="H105" i="17"/>
  <c r="H118" i="17"/>
  <c r="H131" i="17"/>
  <c r="H139" i="17"/>
  <c r="H147" i="17"/>
  <c r="H155" i="17"/>
  <c r="H163" i="17"/>
  <c r="H171" i="17"/>
  <c r="H179" i="17"/>
  <c r="H187" i="17"/>
  <c r="H195" i="17"/>
  <c r="H203" i="17"/>
  <c r="H211" i="17"/>
  <c r="H219" i="17"/>
  <c r="H227" i="17"/>
  <c r="H235" i="17"/>
  <c r="H243" i="17"/>
  <c r="H251" i="17"/>
  <c r="H259" i="17"/>
  <c r="H267" i="17"/>
  <c r="H275" i="17"/>
  <c r="H283" i="17"/>
  <c r="H291" i="17"/>
  <c r="H299" i="17"/>
  <c r="H307" i="17"/>
  <c r="H315" i="17"/>
  <c r="H323" i="17"/>
  <c r="H331" i="17"/>
  <c r="H339" i="17"/>
  <c r="H347" i="17"/>
  <c r="H355" i="17"/>
  <c r="H363" i="17"/>
  <c r="H371" i="17"/>
  <c r="H379" i="17"/>
  <c r="H387" i="17"/>
  <c r="H395" i="17"/>
  <c r="H403" i="17"/>
  <c r="H411" i="17"/>
  <c r="H419" i="17"/>
  <c r="H427" i="17"/>
  <c r="H435" i="17"/>
  <c r="H443" i="17"/>
  <c r="H451" i="17"/>
  <c r="H459" i="17"/>
  <c r="H467" i="17"/>
  <c r="H475" i="17"/>
  <c r="H483" i="17"/>
  <c r="H491" i="17"/>
  <c r="H499" i="17"/>
  <c r="H507" i="17"/>
  <c r="H515" i="17"/>
  <c r="F520" i="17" l="1"/>
  <c r="F518" i="17"/>
  <c r="F516" i="17"/>
  <c r="F514" i="17"/>
  <c r="F512" i="17"/>
  <c r="F510" i="17"/>
  <c r="F508" i="17"/>
  <c r="F506" i="17"/>
  <c r="F504" i="17"/>
  <c r="F502" i="17"/>
  <c r="F500" i="17"/>
  <c r="F498" i="17"/>
  <c r="F496" i="17"/>
  <c r="F494" i="17"/>
  <c r="F492" i="17"/>
  <c r="F490" i="17"/>
  <c r="F488" i="17"/>
  <c r="F486" i="17"/>
  <c r="F484" i="17"/>
  <c r="F482" i="17"/>
  <c r="F480" i="17"/>
  <c r="F478" i="17"/>
  <c r="F476" i="17"/>
  <c r="F474" i="17"/>
  <c r="F472" i="17"/>
  <c r="F470" i="17"/>
  <c r="F468" i="17"/>
  <c r="F466" i="17"/>
  <c r="F464" i="17"/>
  <c r="F462" i="17"/>
  <c r="F460" i="17"/>
  <c r="F458" i="17"/>
  <c r="F456" i="17"/>
  <c r="F454" i="17"/>
  <c r="F452" i="17"/>
  <c r="F450" i="17"/>
  <c r="F448" i="17"/>
  <c r="F446" i="17"/>
  <c r="F444" i="17"/>
  <c r="F442" i="17"/>
  <c r="F440" i="17"/>
  <c r="F438" i="17"/>
  <c r="F436" i="17"/>
  <c r="F434" i="17"/>
  <c r="F432" i="17"/>
  <c r="F430" i="17"/>
  <c r="F428" i="17"/>
  <c r="F426" i="17"/>
  <c r="F424" i="17"/>
  <c r="F422" i="17"/>
  <c r="F420" i="17"/>
  <c r="F418" i="17"/>
  <c r="F416" i="17"/>
  <c r="F414" i="17"/>
  <c r="F412" i="17"/>
  <c r="F410" i="17"/>
  <c r="F408" i="17"/>
  <c r="F406" i="17"/>
  <c r="F404" i="17"/>
  <c r="F402" i="17"/>
  <c r="F400" i="17"/>
  <c r="F398" i="17"/>
  <c r="F396" i="17"/>
  <c r="F394" i="17"/>
  <c r="F392" i="17"/>
  <c r="F390" i="17"/>
  <c r="F388" i="17"/>
  <c r="F386" i="17"/>
  <c r="F384" i="17"/>
  <c r="F382" i="17"/>
  <c r="F380" i="17"/>
  <c r="F378" i="17"/>
  <c r="F376" i="17"/>
  <c r="F374" i="17"/>
  <c r="F372" i="17"/>
  <c r="F370" i="17"/>
  <c r="F368" i="17"/>
  <c r="F366" i="17"/>
  <c r="F364" i="17"/>
  <c r="F362" i="17"/>
  <c r="F360" i="17"/>
  <c r="F358" i="17"/>
  <c r="F356" i="17"/>
  <c r="F354" i="17"/>
  <c r="F352" i="17"/>
  <c r="F350" i="17"/>
  <c r="F348" i="17"/>
  <c r="F346" i="17"/>
  <c r="F344" i="17"/>
  <c r="F342" i="17"/>
  <c r="F340" i="17"/>
  <c r="F338" i="17"/>
  <c r="F336" i="17"/>
  <c r="F334" i="17"/>
  <c r="F332" i="17"/>
  <c r="F330" i="17"/>
  <c r="F328" i="17"/>
  <c r="F326" i="17"/>
  <c r="F324" i="17"/>
  <c r="F322" i="17"/>
  <c r="F320" i="17"/>
  <c r="F318" i="17"/>
  <c r="F316" i="17"/>
  <c r="F314" i="17"/>
  <c r="F312" i="17"/>
  <c r="F310" i="17"/>
  <c r="F308" i="17"/>
  <c r="F306" i="17"/>
  <c r="F304" i="17"/>
  <c r="F302" i="17"/>
  <c r="F300" i="17"/>
  <c r="F298" i="17"/>
  <c r="F296" i="17"/>
  <c r="F294" i="17"/>
  <c r="F292" i="17"/>
  <c r="F290" i="17"/>
  <c r="F288" i="17"/>
  <c r="F286" i="17"/>
  <c r="F284" i="17"/>
  <c r="F282" i="17"/>
  <c r="F280" i="17"/>
  <c r="F278" i="17"/>
  <c r="F276" i="17"/>
  <c r="F274" i="17"/>
  <c r="F272" i="17"/>
  <c r="F270" i="17"/>
  <c r="F268" i="17"/>
  <c r="F266" i="17"/>
  <c r="F264" i="17"/>
  <c r="F262" i="17"/>
  <c r="F260" i="17"/>
  <c r="F258" i="17"/>
  <c r="F256" i="17"/>
  <c r="F254" i="17"/>
  <c r="F252" i="17"/>
  <c r="F250" i="17"/>
  <c r="F248" i="17"/>
  <c r="F246" i="17"/>
  <c r="F244" i="17"/>
  <c r="F242" i="17"/>
  <c r="F240" i="17"/>
  <c r="F238" i="17"/>
  <c r="F236" i="17"/>
  <c r="F234" i="17"/>
  <c r="F232" i="17"/>
  <c r="F230" i="17"/>
  <c r="F228" i="17"/>
  <c r="F226" i="17"/>
  <c r="F224" i="17"/>
  <c r="F222" i="17"/>
  <c r="F220" i="17"/>
  <c r="F218" i="17"/>
  <c r="F216" i="17"/>
  <c r="F214" i="17"/>
  <c r="F212" i="17"/>
  <c r="F210" i="17"/>
  <c r="F208" i="17"/>
  <c r="F206" i="17"/>
  <c r="F204" i="17"/>
  <c r="F202" i="17"/>
  <c r="F200" i="17"/>
  <c r="F198" i="17"/>
  <c r="F196" i="17"/>
  <c r="F194" i="17"/>
  <c r="F192" i="17"/>
  <c r="F190" i="17"/>
  <c r="F188" i="17"/>
  <c r="F186" i="17"/>
  <c r="F184" i="17"/>
  <c r="F182" i="17"/>
  <c r="F180" i="17"/>
  <c r="F178" i="17"/>
  <c r="F176" i="17"/>
  <c r="F174" i="17"/>
  <c r="F172" i="17"/>
  <c r="F170" i="17"/>
  <c r="F168" i="17"/>
  <c r="F166" i="17"/>
  <c r="F164" i="17"/>
  <c r="F162" i="17"/>
  <c r="F160" i="17"/>
  <c r="F158" i="17"/>
  <c r="F156" i="17"/>
  <c r="F154" i="17"/>
  <c r="F152" i="17"/>
  <c r="F150" i="17"/>
  <c r="F148" i="17"/>
  <c r="F146" i="17"/>
  <c r="F144" i="17"/>
  <c r="F142" i="17"/>
  <c r="F140" i="17"/>
  <c r="F138" i="17"/>
  <c r="F136" i="17"/>
  <c r="F134" i="17"/>
  <c r="F132" i="17"/>
  <c r="F130" i="17"/>
  <c r="F128" i="17"/>
  <c r="F124" i="17"/>
  <c r="F97" i="17"/>
  <c r="F95" i="17"/>
  <c r="F93" i="17"/>
  <c r="F91" i="17"/>
  <c r="F87" i="17"/>
  <c r="F56" i="17"/>
  <c r="F40" i="17"/>
  <c r="F38" i="17"/>
  <c r="F36" i="17"/>
  <c r="F34" i="17"/>
  <c r="F519" i="17"/>
  <c r="F517" i="17"/>
  <c r="F515" i="17"/>
  <c r="F513" i="17"/>
  <c r="F511" i="17"/>
  <c r="F509" i="17"/>
  <c r="F507" i="17"/>
  <c r="F505" i="17"/>
  <c r="F503" i="17"/>
  <c r="F501" i="17"/>
  <c r="F499" i="17"/>
  <c r="F497" i="17"/>
  <c r="F495" i="17"/>
  <c r="F493" i="17"/>
  <c r="F491" i="17"/>
  <c r="F489" i="17"/>
  <c r="F487" i="17"/>
  <c r="F485" i="17"/>
  <c r="F483" i="17"/>
  <c r="F481" i="17"/>
  <c r="F479" i="17"/>
  <c r="F477" i="17"/>
  <c r="F475" i="17"/>
  <c r="F473" i="17"/>
  <c r="F471" i="17"/>
  <c r="F469" i="17"/>
  <c r="F467" i="17"/>
  <c r="F465" i="17"/>
  <c r="F463" i="17"/>
  <c r="F461" i="17"/>
  <c r="F459" i="17"/>
  <c r="F457" i="17"/>
  <c r="F455" i="17"/>
  <c r="F453" i="17"/>
  <c r="F451" i="17"/>
  <c r="F449" i="17"/>
  <c r="F447" i="17"/>
  <c r="F445" i="17"/>
  <c r="F443" i="17"/>
  <c r="F441" i="17"/>
  <c r="F439" i="17"/>
  <c r="F437" i="17"/>
  <c r="F435" i="17"/>
  <c r="F433" i="17"/>
  <c r="F431" i="17"/>
  <c r="F429" i="17"/>
  <c r="F427" i="17"/>
  <c r="F425" i="17"/>
  <c r="F423" i="17"/>
  <c r="F421" i="17"/>
  <c r="F419" i="17"/>
  <c r="F417" i="17"/>
  <c r="F415" i="17"/>
  <c r="F413" i="17"/>
  <c r="F411" i="17"/>
  <c r="F409" i="17"/>
  <c r="F407" i="17"/>
  <c r="F405" i="17"/>
  <c r="F403" i="17"/>
  <c r="F401" i="17"/>
  <c r="F399" i="17"/>
  <c r="F397" i="17"/>
  <c r="F395" i="17"/>
  <c r="F393" i="17"/>
  <c r="F391" i="17"/>
  <c r="F389" i="17"/>
  <c r="F387" i="17"/>
  <c r="F385" i="17"/>
  <c r="F383" i="17"/>
  <c r="F381" i="17"/>
  <c r="F379" i="17"/>
  <c r="F377" i="17"/>
  <c r="F375" i="17"/>
  <c r="F373" i="17"/>
  <c r="F371" i="17"/>
  <c r="F369" i="17"/>
  <c r="F367" i="17"/>
  <c r="F365" i="17"/>
  <c r="F363" i="17"/>
  <c r="F361" i="17"/>
  <c r="F359" i="17"/>
  <c r="F357" i="17"/>
  <c r="F355" i="17"/>
  <c r="F353" i="17"/>
  <c r="F351" i="17"/>
  <c r="F349" i="17"/>
  <c r="F347" i="17"/>
  <c r="F345" i="17"/>
  <c r="F343" i="17"/>
  <c r="F341" i="17"/>
  <c r="F339" i="17"/>
  <c r="F337" i="17"/>
  <c r="F335" i="17"/>
  <c r="F333" i="17"/>
  <c r="F331" i="17"/>
  <c r="F329" i="17"/>
  <c r="F327" i="17"/>
  <c r="F325" i="17"/>
  <c r="F323" i="17"/>
  <c r="F321" i="17"/>
  <c r="F319" i="17"/>
  <c r="F317" i="17"/>
  <c r="F315" i="17"/>
  <c r="F313" i="17"/>
  <c r="F311" i="17"/>
  <c r="F309" i="17"/>
  <c r="F307" i="17"/>
  <c r="F305" i="17"/>
  <c r="F303" i="17"/>
  <c r="F301" i="17"/>
  <c r="F299" i="17"/>
  <c r="F297" i="17"/>
  <c r="F295" i="17"/>
  <c r="F293" i="17"/>
  <c r="F291" i="17"/>
  <c r="F289" i="17"/>
  <c r="F287" i="17"/>
  <c r="F285" i="17"/>
  <c r="F283" i="17"/>
  <c r="F281" i="17"/>
  <c r="F279" i="17"/>
  <c r="F277" i="17"/>
  <c r="F275" i="17"/>
  <c r="F273" i="17"/>
  <c r="F271" i="17"/>
  <c r="F269" i="17"/>
  <c r="F267" i="17"/>
  <c r="F265" i="17"/>
  <c r="F263" i="17"/>
  <c r="F261" i="17"/>
  <c r="F259" i="17"/>
  <c r="F257" i="17"/>
  <c r="F255" i="17"/>
  <c r="F253" i="17"/>
  <c r="F251" i="17"/>
  <c r="F249" i="17"/>
  <c r="F247" i="17"/>
  <c r="F245" i="17"/>
  <c r="F243" i="17"/>
  <c r="F241" i="17"/>
  <c r="F239" i="17"/>
  <c r="F237" i="17"/>
  <c r="F235" i="17"/>
  <c r="F233" i="17"/>
  <c r="F231" i="17"/>
  <c r="F229" i="17"/>
  <c r="F227" i="17"/>
  <c r="F225" i="17"/>
  <c r="F223" i="17"/>
  <c r="F221" i="17"/>
  <c r="F219" i="17"/>
  <c r="F217" i="17"/>
  <c r="F215" i="17"/>
  <c r="F213" i="17"/>
  <c r="F211" i="17"/>
  <c r="F209" i="17"/>
  <c r="F207" i="17"/>
  <c r="F205" i="17"/>
  <c r="F203" i="17"/>
  <c r="F201" i="17"/>
  <c r="F199" i="17"/>
  <c r="F197" i="17"/>
  <c r="F195" i="17"/>
  <c r="F193" i="17"/>
  <c r="F191" i="17"/>
  <c r="F189" i="17"/>
  <c r="F187" i="17"/>
  <c r="F185" i="17"/>
  <c r="F183" i="17"/>
  <c r="F181" i="17"/>
  <c r="F179" i="17"/>
  <c r="F177" i="17"/>
  <c r="F175" i="17"/>
  <c r="F173" i="17"/>
  <c r="F171" i="17"/>
  <c r="F169" i="17"/>
  <c r="F167" i="17"/>
  <c r="F165" i="17"/>
  <c r="F163" i="17"/>
  <c r="F161" i="17"/>
  <c r="F159" i="17"/>
  <c r="F157" i="17"/>
  <c r="F155" i="17"/>
  <c r="F153" i="17"/>
  <c r="F151" i="17"/>
  <c r="F149" i="17"/>
  <c r="F147" i="17"/>
  <c r="F145" i="17"/>
  <c r="F143" i="17"/>
  <c r="F141" i="17"/>
  <c r="F139" i="17"/>
  <c r="F137" i="17"/>
  <c r="F135" i="17"/>
  <c r="F133" i="17"/>
  <c r="F131" i="17"/>
  <c r="F129" i="17"/>
  <c r="F122" i="17"/>
  <c r="F98" i="17"/>
  <c r="F96" i="17"/>
  <c r="F94" i="17"/>
  <c r="F92" i="17"/>
  <c r="F88" i="17"/>
  <c r="F59" i="17"/>
  <c r="F41" i="17"/>
  <c r="F39" i="17"/>
  <c r="F37" i="17"/>
  <c r="F35" i="17"/>
  <c r="E14" i="38" l="1"/>
  <c r="E13" i="38" s="1"/>
  <c r="E12" i="38" s="1"/>
  <c r="G14" i="38"/>
  <c r="G13" i="38" s="1"/>
  <c r="G12" i="38" s="1"/>
  <c r="F14" i="38"/>
  <c r="F13" i="38" s="1"/>
  <c r="F12" i="38" s="1"/>
  <c r="F42" i="36" l="1"/>
  <c r="L17" i="34" s="1"/>
  <c r="L18" i="34" s="1"/>
  <c r="F47" i="36"/>
  <c r="Q17" i="34" s="1"/>
  <c r="Q18" i="34" s="1"/>
  <c r="G46" i="36"/>
  <c r="P25" i="34" s="1"/>
  <c r="P26" i="34" s="1"/>
  <c r="E42" i="36"/>
  <c r="L9" i="34" s="1"/>
  <c r="L10" i="34" s="1"/>
  <c r="F49" i="36"/>
  <c r="S17" i="34" s="1"/>
  <c r="S18" i="34" s="1"/>
  <c r="G48" i="36"/>
  <c r="R25" i="34" s="1"/>
  <c r="R26" i="34" s="1"/>
  <c r="F40" i="36"/>
  <c r="F43" i="36"/>
  <c r="M17" i="34" s="1"/>
  <c r="M18" i="34" s="1"/>
  <c r="G42" i="36"/>
  <c r="L25" i="34" s="1"/>
  <c r="L26" i="34" s="1"/>
  <c r="E40" i="36"/>
  <c r="F45" i="36"/>
  <c r="O17" i="34" s="1"/>
  <c r="O18" i="34" s="1"/>
  <c r="G44" i="36"/>
  <c r="N25" i="34" s="1"/>
  <c r="N26" i="34" s="1"/>
  <c r="G54" i="36"/>
  <c r="F37" i="36"/>
  <c r="F38" i="36"/>
  <c r="I17" i="34" s="1"/>
  <c r="I18" i="34" s="1"/>
  <c r="F32" i="36"/>
  <c r="E37" i="36"/>
  <c r="F41" i="36"/>
  <c r="K17" i="34" s="1"/>
  <c r="K18" i="34" s="1"/>
  <c r="G40" i="36"/>
  <c r="F54" i="36"/>
  <c r="G32" i="36"/>
  <c r="E52" i="36"/>
  <c r="U9" i="34" s="1"/>
  <c r="U10" i="34" s="1"/>
  <c r="E54" i="36"/>
  <c r="E32" i="36"/>
  <c r="F33" i="36"/>
  <c r="F17" i="34" s="1"/>
  <c r="F18" i="34" s="1"/>
  <c r="G37" i="36"/>
  <c r="F51" i="36"/>
  <c r="G47" i="36"/>
  <c r="Q25" i="34" s="1"/>
  <c r="Q26" i="34" s="1"/>
  <c r="E47" i="36"/>
  <c r="Q9" i="34" s="1"/>
  <c r="Q10" i="34" s="1"/>
  <c r="E51" i="36"/>
  <c r="G49" i="36"/>
  <c r="S25" i="34" s="1"/>
  <c r="S26" i="34" s="1"/>
  <c r="E49" i="36"/>
  <c r="S9" i="34" s="1"/>
  <c r="S10" i="34" s="1"/>
  <c r="G52" i="36"/>
  <c r="U25" i="34" s="1"/>
  <c r="U26" i="34" s="1"/>
  <c r="F48" i="36"/>
  <c r="R17" i="34" s="1"/>
  <c r="R18" i="34" s="1"/>
  <c r="G43" i="36"/>
  <c r="M25" i="34" s="1"/>
  <c r="M26" i="34" s="1"/>
  <c r="E43" i="36"/>
  <c r="M9" i="34" s="1"/>
  <c r="M10" i="34" s="1"/>
  <c r="E48" i="36"/>
  <c r="R9" i="34" s="1"/>
  <c r="R10" i="34" s="1"/>
  <c r="G45" i="36"/>
  <c r="O25" i="34" s="1"/>
  <c r="O26" i="34" s="1"/>
  <c r="E45" i="36"/>
  <c r="O9" i="34" s="1"/>
  <c r="O10" i="34" s="1"/>
  <c r="F46" i="36"/>
  <c r="P17" i="34" s="1"/>
  <c r="P18" i="34" s="1"/>
  <c r="G38" i="36"/>
  <c r="I25" i="34" s="1"/>
  <c r="I26" i="34" s="1"/>
  <c r="E38" i="36"/>
  <c r="I9" i="34" s="1"/>
  <c r="I10" i="34" s="1"/>
  <c r="E46" i="36"/>
  <c r="P9" i="34" s="1"/>
  <c r="P10" i="34" s="1"/>
  <c r="G41" i="36"/>
  <c r="K25" i="34" s="1"/>
  <c r="K26" i="34" s="1"/>
  <c r="E41" i="36"/>
  <c r="K9" i="34" s="1"/>
  <c r="K10" i="34" s="1"/>
  <c r="F44" i="36"/>
  <c r="N17" i="34" s="1"/>
  <c r="N18" i="34" s="1"/>
  <c r="F52" i="36"/>
  <c r="U17" i="34" s="1"/>
  <c r="U18" i="34" s="1"/>
  <c r="G51" i="36"/>
  <c r="E44" i="36"/>
  <c r="N9" i="34" s="1"/>
  <c r="N10" i="34" s="1"/>
  <c r="E33" i="36"/>
  <c r="F9" i="34" s="1"/>
  <c r="F10" i="34" s="1"/>
  <c r="G33" i="36"/>
  <c r="F25" i="34" s="1"/>
  <c r="F26" i="34" s="1"/>
  <c r="G35" i="36"/>
  <c r="E35" i="36"/>
  <c r="F35" i="36"/>
  <c r="G44" i="33"/>
  <c r="G8" i="33"/>
  <c r="F50" i="33"/>
  <c r="F40" i="33"/>
  <c r="G36" i="33"/>
  <c r="F13" i="33"/>
  <c r="G35" i="33"/>
  <c r="G12" i="33"/>
  <c r="F41" i="33"/>
  <c r="F44" i="33"/>
  <c r="E81" i="33"/>
  <c r="G82" i="33"/>
  <c r="E27" i="33"/>
  <c r="F17" i="33"/>
  <c r="G23" i="33"/>
  <c r="E80" i="33"/>
  <c r="F26" i="33"/>
  <c r="E40" i="33"/>
  <c r="G20" i="33"/>
  <c r="G22" i="33"/>
  <c r="E37" i="33"/>
  <c r="G16" i="33"/>
  <c r="G51" i="33"/>
  <c r="F29" i="33"/>
  <c r="F16" i="33"/>
  <c r="E36" i="33"/>
  <c r="G74" i="33"/>
  <c r="E29" i="33"/>
  <c r="F32" i="33"/>
  <c r="G77" i="33"/>
  <c r="F47" i="33"/>
  <c r="G41" i="33"/>
  <c r="F9" i="33"/>
  <c r="F77" i="33"/>
  <c r="F80" i="33"/>
  <c r="E69" i="33"/>
  <c r="F33" i="33"/>
  <c r="G32" i="33"/>
  <c r="E84" i="33"/>
  <c r="E7" i="33"/>
  <c r="E63" i="33"/>
  <c r="G64" i="33"/>
  <c r="G13" i="33"/>
  <c r="F70" i="33"/>
  <c r="F67" i="33"/>
  <c r="E62" i="33"/>
  <c r="G61" i="33"/>
  <c r="E22" i="33"/>
  <c r="F64" i="33"/>
  <c r="G54" i="33"/>
  <c r="E19" i="33"/>
  <c r="F60" i="33"/>
  <c r="G17" i="33"/>
  <c r="E72" i="33"/>
  <c r="G73" i="33"/>
  <c r="E18" i="33"/>
  <c r="F7" i="33"/>
  <c r="G33" i="33"/>
  <c r="F31" i="33"/>
  <c r="F63" i="33"/>
  <c r="F79" i="33"/>
  <c r="F84" i="33"/>
  <c r="E71" i="33"/>
  <c r="F58" i="33"/>
  <c r="F43" i="33"/>
  <c r="E50" i="33"/>
  <c r="F74" i="33"/>
  <c r="F76" i="33"/>
  <c r="E67" i="33"/>
  <c r="F14" i="33"/>
  <c r="E44" i="33"/>
  <c r="G30" i="33"/>
  <c r="G63" i="33"/>
  <c r="F49" i="33"/>
  <c r="F30" i="33"/>
  <c r="E43" i="33"/>
  <c r="G19" i="33"/>
  <c r="G55" i="33"/>
  <c r="F27" i="33"/>
  <c r="E8" i="33"/>
  <c r="G50" i="33"/>
  <c r="F23" i="33"/>
  <c r="F19" i="33"/>
  <c r="E54" i="33"/>
  <c r="G48" i="33"/>
  <c r="F46" i="33"/>
  <c r="E46" i="33"/>
  <c r="G79" i="33"/>
  <c r="F61" i="33"/>
  <c r="F48" i="33"/>
  <c r="E53" i="33"/>
  <c r="F10" i="33"/>
  <c r="G7" i="33"/>
  <c r="E32" i="33"/>
  <c r="F56" i="33"/>
  <c r="F39" i="33"/>
  <c r="E48" i="33"/>
  <c r="G83" i="33"/>
  <c r="E26" i="33"/>
  <c r="F73" i="33"/>
  <c r="G31" i="33"/>
  <c r="E79" i="33"/>
  <c r="G80" i="33"/>
  <c r="E25" i="33"/>
  <c r="F12" i="33"/>
  <c r="G18" i="33"/>
  <c r="E78" i="33"/>
  <c r="F83" i="33"/>
  <c r="E9" i="33"/>
  <c r="E76" i="33"/>
  <c r="G72" i="33"/>
  <c r="E35" i="33"/>
  <c r="E11" i="33"/>
  <c r="G47" i="33"/>
  <c r="E17" i="33"/>
  <c r="E10" i="33"/>
  <c r="E33" i="33"/>
  <c r="F78" i="33"/>
  <c r="G24" i="33"/>
  <c r="E56" i="33"/>
  <c r="F22" i="33"/>
  <c r="F11" i="33"/>
  <c r="E34" i="33"/>
  <c r="E68" i="33"/>
  <c r="G69" i="33"/>
  <c r="G9" i="33"/>
  <c r="E83" i="33"/>
  <c r="G84" i="33"/>
  <c r="E30" i="33"/>
  <c r="G29" i="33"/>
  <c r="G14" i="33"/>
  <c r="F36" i="33"/>
  <c r="F37" i="33"/>
  <c r="E61" i="33"/>
  <c r="G62" i="33"/>
  <c r="G81" i="33"/>
  <c r="F68" i="33"/>
  <c r="F62" i="33"/>
  <c r="E60" i="33"/>
  <c r="F65" i="33"/>
  <c r="F57" i="33"/>
  <c r="E57" i="33"/>
  <c r="G49" i="33"/>
  <c r="F55" i="33"/>
  <c r="E12" i="33"/>
  <c r="G10" i="33"/>
  <c r="F54" i="33"/>
  <c r="E58" i="33"/>
  <c r="F53" i="33"/>
  <c r="D70" i="33"/>
  <c r="D66" i="33" s="1"/>
  <c r="D5" i="33" s="1"/>
  <c r="G71" i="33"/>
  <c r="E16" i="33"/>
  <c r="E49" i="33"/>
  <c r="G39" i="33"/>
  <c r="G70" i="33"/>
  <c r="E65" i="33"/>
  <c r="G67" i="33"/>
  <c r="G11" i="33"/>
  <c r="F24" i="33"/>
  <c r="G27" i="33"/>
  <c r="E82" i="33"/>
  <c r="G56" i="33"/>
  <c r="E42" i="33"/>
  <c r="G25" i="33"/>
  <c r="G58" i="33"/>
  <c r="F42" i="33"/>
  <c r="F25" i="33"/>
  <c r="E41" i="33"/>
  <c r="F35" i="33"/>
  <c r="F20" i="33"/>
  <c r="E39" i="33"/>
  <c r="E14" i="33"/>
  <c r="G46" i="33"/>
  <c r="F18" i="33"/>
  <c r="F8" i="33"/>
  <c r="G40" i="33"/>
  <c r="F34" i="33"/>
  <c r="G57" i="33"/>
  <c r="E55" i="33"/>
  <c r="E51" i="33"/>
  <c r="G43" i="33"/>
  <c r="G42" i="33"/>
  <c r="E31" i="33"/>
  <c r="F82" i="33"/>
  <c r="G37" i="33"/>
  <c r="E47" i="33"/>
  <c r="G34" i="33"/>
  <c r="G68" i="33"/>
  <c r="F72" i="33"/>
  <c r="F71" i="33"/>
  <c r="E64" i="33"/>
  <c r="G65" i="33"/>
  <c r="E24" i="33"/>
  <c r="F69" i="33"/>
  <c r="G26" i="33"/>
  <c r="E77" i="33"/>
  <c r="G78" i="33"/>
  <c r="E23" i="33"/>
  <c r="E74" i="33"/>
  <c r="G76" i="33"/>
  <c r="E20" i="33"/>
  <c r="F81" i="33"/>
  <c r="E13" i="33"/>
  <c r="E73" i="33"/>
  <c r="F51" i="33"/>
  <c r="G60" i="33"/>
  <c r="G53" i="33"/>
  <c r="G75" i="33" l="1"/>
  <c r="E15" i="33"/>
  <c r="F38" i="33"/>
  <c r="F28" i="33"/>
  <c r="G52" i="33"/>
  <c r="G45" i="33"/>
  <c r="E21" i="33"/>
  <c r="G17" i="34"/>
  <c r="G18" i="34" s="1"/>
  <c r="F34" i="36"/>
  <c r="T9" i="34"/>
  <c r="T10" i="34" s="1"/>
  <c r="E50" i="36"/>
  <c r="H17" i="34"/>
  <c r="H18" i="34" s="1"/>
  <c r="F36" i="36"/>
  <c r="E45" i="33"/>
  <c r="G9" i="34"/>
  <c r="G10" i="34" s="1"/>
  <c r="E34" i="36"/>
  <c r="E25" i="34"/>
  <c r="G31" i="36"/>
  <c r="V25" i="34"/>
  <c r="V26" i="34" s="1"/>
  <c r="G53" i="36"/>
  <c r="G59" i="33"/>
  <c r="E75" i="33"/>
  <c r="F45" i="33"/>
  <c r="G15" i="33"/>
  <c r="G25" i="34"/>
  <c r="G26" i="34" s="1"/>
  <c r="G34" i="36"/>
  <c r="V17" i="34"/>
  <c r="V18" i="34" s="1"/>
  <c r="F53" i="36"/>
  <c r="G66" i="33"/>
  <c r="F52" i="33"/>
  <c r="G6" i="33"/>
  <c r="E66" i="33"/>
  <c r="F66" i="33"/>
  <c r="T17" i="34"/>
  <c r="T18" i="34" s="1"/>
  <c r="F50" i="36"/>
  <c r="J25" i="34"/>
  <c r="J26" i="34" s="1"/>
  <c r="G39" i="36"/>
  <c r="F75" i="33"/>
  <c r="F59" i="33"/>
  <c r="E28" i="33"/>
  <c r="G21" i="33"/>
  <c r="H25" i="34"/>
  <c r="H26" i="34" s="1"/>
  <c r="G36" i="36"/>
  <c r="J9" i="34"/>
  <c r="J10" i="34" s="1"/>
  <c r="E39" i="36"/>
  <c r="E6" i="33"/>
  <c r="E38" i="33"/>
  <c r="E59" i="33"/>
  <c r="E52" i="33"/>
  <c r="H9" i="34"/>
  <c r="H10" i="34" s="1"/>
  <c r="E36" i="36"/>
  <c r="G38" i="33"/>
  <c r="G28" i="33"/>
  <c r="T25" i="34"/>
  <c r="T26" i="34" s="1"/>
  <c r="G50" i="36"/>
  <c r="E9" i="34"/>
  <c r="E31" i="36"/>
  <c r="E17" i="34"/>
  <c r="F31" i="36"/>
  <c r="F21" i="33"/>
  <c r="F6" i="33"/>
  <c r="F15" i="33"/>
  <c r="V9" i="34"/>
  <c r="V10" i="34" s="1"/>
  <c r="E53" i="36"/>
  <c r="J17" i="34"/>
  <c r="J18" i="34" s="1"/>
  <c r="F39" i="36"/>
  <c r="H37" i="35"/>
  <c r="G16" i="37"/>
  <c r="H28" i="35"/>
  <c r="G38" i="35"/>
  <c r="H32" i="35"/>
  <c r="F29" i="35"/>
  <c r="F30" i="35"/>
  <c r="H16" i="37"/>
  <c r="G36" i="35"/>
  <c r="H34" i="35"/>
  <c r="F16" i="37"/>
  <c r="F31" i="35"/>
  <c r="F17" i="37"/>
  <c r="F39" i="35"/>
  <c r="G30" i="35"/>
  <c r="H17" i="37"/>
  <c r="F33" i="35"/>
  <c r="G39" i="35"/>
  <c r="H29" i="35"/>
  <c r="G32" i="35"/>
  <c r="F36" i="35"/>
  <c r="G28" i="35"/>
  <c r="G37" i="35"/>
  <c r="H33" i="35"/>
  <c r="G34" i="35"/>
  <c r="H36" i="35"/>
  <c r="F28" i="35"/>
  <c r="G29" i="35"/>
  <c r="H40" i="35"/>
  <c r="F40" i="35"/>
  <c r="H38" i="35"/>
  <c r="G17" i="37"/>
  <c r="F37" i="35"/>
  <c r="G31" i="35"/>
  <c r="F32" i="35"/>
  <c r="F38" i="35"/>
  <c r="F34" i="35"/>
  <c r="H39" i="35"/>
  <c r="H31" i="35"/>
  <c r="G33" i="35"/>
  <c r="G40" i="35"/>
  <c r="H30" i="35"/>
  <c r="F15" i="37" l="1"/>
  <c r="E26" i="12" s="1"/>
  <c r="E27" i="12" s="1"/>
  <c r="E30" i="12" s="1"/>
  <c r="F5" i="33"/>
  <c r="H15" i="37"/>
  <c r="G26" i="12" s="1"/>
  <c r="G27" i="12" s="1"/>
  <c r="G30" i="12" s="1"/>
  <c r="G27" i="35"/>
  <c r="E18" i="34"/>
  <c r="D18" i="34" s="1"/>
  <c r="D17" i="34"/>
  <c r="F35" i="35"/>
  <c r="E19" i="12" s="1"/>
  <c r="D19" i="12" s="1"/>
  <c r="E10" i="34"/>
  <c r="D10" i="34" s="1"/>
  <c r="D9" i="34"/>
  <c r="G30" i="36"/>
  <c r="F27" i="35"/>
  <c r="H27" i="35"/>
  <c r="D25" i="34"/>
  <c r="E26" i="34"/>
  <c r="D26" i="34" s="1"/>
  <c r="F30" i="36"/>
  <c r="H35" i="35"/>
  <c r="G19" i="12" s="1"/>
  <c r="G15" i="37"/>
  <c r="F26" i="12" s="1"/>
  <c r="F27" i="12" s="1"/>
  <c r="F30" i="12" s="1"/>
  <c r="E30" i="36"/>
  <c r="G35" i="35"/>
  <c r="F19" i="12" s="1"/>
  <c r="E5" i="33"/>
  <c r="G5" i="33"/>
  <c r="H26" i="35" l="1"/>
  <c r="G18" i="12"/>
  <c r="G17" i="12" s="1"/>
  <c r="G20" i="12" s="1"/>
  <c r="G32" i="12" s="1"/>
  <c r="G26" i="35"/>
  <c r="F18" i="12"/>
  <c r="F17" i="12" s="1"/>
  <c r="F20" i="12" s="1"/>
  <c r="F32" i="12" s="1"/>
  <c r="F26" i="35"/>
  <c r="E18" i="12"/>
  <c r="E17" i="12" l="1"/>
  <c r="E20" i="12" s="1"/>
  <c r="E32" i="12" s="1"/>
  <c r="D18" i="12"/>
  <c r="D17" i="12" s="1"/>
  <c r="D20" i="12" s="1"/>
  <c r="D32" i="12" s="1"/>
</calcChain>
</file>

<file path=xl/sharedStrings.xml><?xml version="1.0" encoding="utf-8"?>
<sst xmlns="http://schemas.openxmlformats.org/spreadsheetml/2006/main" count="13888" uniqueCount="4833">
  <si>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</si>
  <si>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</si>
  <si>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</si>
  <si>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</si>
  <si>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</si>
  <si>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</si>
  <si>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</si>
  <si>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</si>
  <si>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</si>
  <si>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</si>
  <si>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</si>
  <si>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</si>
  <si>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</si>
  <si>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</si>
  <si>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</si>
  <si>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</si>
  <si>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</si>
  <si>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</si>
  <si>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</si>
  <si>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</si>
  <si>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</si>
  <si>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</si>
  <si>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</si>
  <si>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</si>
  <si>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</si>
  <si>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</si>
  <si>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</si>
  <si>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</si>
  <si>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</si>
  <si>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</si>
  <si>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</si>
  <si>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</si>
  <si>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</si>
  <si>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</si>
  <si>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</si>
  <si>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</si>
  <si>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</si>
  <si>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</si>
  <si>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</si>
  <si>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</si>
  <si>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</si>
  <si>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</si>
  <si>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</si>
  <si>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</si>
  <si>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</si>
  <si>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</si>
  <si>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</si>
  <si>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</si>
  <si>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</si>
  <si>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</si>
  <si>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</si>
  <si>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</si>
  <si>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</si>
  <si>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</si>
  <si>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</si>
  <si>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</si>
  <si>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</si>
  <si>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</si>
  <si>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</si>
  <si>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</si>
  <si>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</si>
  <si>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</si>
  <si>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</si>
  <si>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</si>
  <si>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</si>
  <si>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</si>
  <si>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</si>
  <si>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</si>
  <si>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</si>
  <si>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</si>
  <si>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</si>
  <si>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</si>
  <si>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</si>
  <si>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</si>
  <si>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</si>
  <si>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</si>
  <si>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</si>
  <si>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</si>
  <si>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</si>
  <si>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</si>
  <si>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</si>
  <si>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</si>
  <si>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</si>
  <si>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</si>
  <si>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</si>
  <si>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</si>
  <si>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</si>
  <si>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</si>
  <si>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</si>
  <si>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</si>
  <si>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</si>
  <si>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</si>
  <si>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</si>
  <si>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</si>
  <si>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</si>
  <si>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</si>
  <si>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</si>
  <si>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</si>
  <si>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</si>
  <si>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</si>
  <si>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</si>
  <si>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</si>
  <si>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</si>
  <si>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</si>
  <si>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</si>
  <si>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</si>
  <si>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</si>
  <si>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</si>
  <si>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</si>
  <si>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</si>
  <si>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</si>
  <si>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</si>
  <si>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</si>
  <si>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</si>
  <si>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</si>
  <si>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</si>
  <si>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</si>
  <si>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</si>
  <si>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</si>
  <si>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</si>
  <si>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</si>
  <si>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</si>
  <si>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</si>
  <si>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</si>
  <si>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</si>
  <si>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</si>
  <si>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</si>
  <si>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</si>
  <si>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</si>
  <si>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</si>
  <si>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</si>
  <si>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</si>
  <si>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</si>
  <si>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</si>
  <si>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</si>
  <si>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</si>
  <si>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</si>
  <si>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</si>
  <si>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</si>
  <si>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</si>
  <si>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</si>
  <si>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</si>
  <si>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</si>
  <si>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</si>
  <si>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</si>
  <si>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</si>
  <si>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</si>
  <si>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</si>
  <si>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</si>
  <si>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</si>
  <si>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</si>
  <si>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</si>
  <si>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</si>
  <si>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</si>
  <si>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</si>
  <si>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</si>
  <si>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</si>
  <si>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</si>
  <si>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</si>
  <si>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</si>
  <si>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</si>
  <si>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</si>
  <si>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</si>
  <si>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</si>
  <si>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</si>
  <si>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</si>
  <si>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</si>
  <si>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</si>
  <si>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</si>
  <si>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</si>
  <si>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</si>
  <si>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</si>
  <si>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</si>
  <si>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</si>
  <si>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</si>
  <si>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</si>
  <si>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</si>
  <si>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</si>
  <si>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</si>
  <si>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</si>
  <si>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</si>
  <si>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</si>
  <si>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</si>
  <si>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</si>
  <si>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</si>
  <si>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</si>
  <si>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</si>
  <si>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</si>
  <si>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</si>
  <si>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</si>
  <si>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</si>
  <si>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</si>
  <si>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</si>
  <si>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</si>
  <si>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</si>
  <si>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</si>
  <si>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</si>
  <si>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</si>
  <si>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</si>
  <si>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</si>
  <si>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</si>
  <si>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</si>
  <si>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</si>
  <si>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</si>
  <si>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</si>
  <si>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</si>
  <si>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</si>
  <si>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</si>
  <si>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</si>
  <si>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</si>
  <si>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</si>
  <si>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</si>
  <si>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</si>
  <si>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</si>
  <si>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</si>
  <si>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</si>
  <si>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</si>
  <si>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</si>
  <si>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</si>
  <si>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</si>
  <si>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</si>
  <si>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</si>
  <si>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</si>
  <si>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</si>
  <si>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</si>
  <si>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</si>
  <si>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</si>
  <si>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</si>
  <si>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</si>
  <si>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</si>
  <si>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</si>
  <si>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</si>
  <si>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</si>
  <si>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</si>
  <si>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</si>
  <si>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</si>
  <si>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</si>
  <si>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</si>
  <si>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</si>
  <si>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</si>
  <si>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</si>
  <si>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</si>
  <si>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</si>
  <si>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</si>
  <si>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</si>
  <si>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</si>
  <si>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</si>
  <si>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</si>
  <si>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</si>
  <si>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</si>
  <si>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</si>
  <si>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</si>
  <si>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</si>
  <si>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</si>
  <si>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</si>
  <si>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</si>
  <si>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</si>
  <si>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</si>
  <si>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</si>
  <si>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</si>
  <si>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</si>
  <si>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</si>
  <si>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</si>
  <si>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</si>
  <si>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</si>
  <si>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</si>
  <si>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</si>
  <si>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</si>
  <si>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</si>
  <si>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</si>
  <si>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</si>
  <si>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</si>
  <si>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</si>
  <si>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</si>
  <si>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</si>
  <si>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</si>
  <si>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</si>
  <si>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</si>
  <si>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</si>
  <si>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</si>
  <si>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</si>
  <si>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</si>
  <si>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</si>
  <si>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</si>
  <si>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</si>
  <si>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</si>
  <si>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</si>
  <si>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</si>
  <si>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</si>
  <si>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</si>
  <si>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</si>
  <si>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</si>
  <si>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</si>
  <si>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</si>
  <si>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</si>
  <si>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</si>
  <si>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</si>
  <si>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</si>
  <si>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</si>
  <si>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</si>
  <si>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</si>
  <si>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</si>
  <si>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</si>
  <si>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</si>
  <si>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</si>
  <si>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</si>
  <si>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</si>
  <si>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</si>
  <si>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</si>
  <si>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</si>
  <si>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</si>
  <si>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</si>
  <si>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</si>
  <si>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</si>
  <si>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</si>
  <si>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</si>
  <si>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</si>
  <si>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</si>
  <si>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</si>
  <si>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</si>
  <si>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</si>
  <si>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</si>
  <si>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</si>
  <si>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</si>
  <si>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</si>
  <si>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</si>
  <si>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</si>
  <si>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</si>
  <si>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</si>
  <si>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</si>
  <si>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</si>
  <si>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</si>
  <si>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</si>
  <si>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</si>
  <si>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</si>
  <si>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</si>
  <si>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</si>
  <si>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</si>
  <si>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</si>
  <si>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</si>
  <si>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</si>
  <si>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</si>
  <si>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</si>
  <si>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</si>
  <si>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</si>
  <si>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</si>
  <si>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</si>
  <si>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</si>
  <si>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</si>
  <si>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</si>
  <si>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</si>
  <si>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</si>
  <si>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</si>
  <si>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</si>
  <si>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</si>
  <si>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</si>
  <si>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</si>
  <si>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</si>
  <si>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</si>
  <si>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</si>
  <si>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</si>
  <si>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</si>
  <si>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</si>
  <si>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</si>
  <si>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</si>
  <si>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</si>
  <si>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</si>
  <si>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</si>
  <si>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</si>
  <si>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</si>
  <si>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</si>
  <si>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</si>
  <si>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</si>
  <si>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</si>
  <si>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</si>
  <si>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</si>
  <si>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</si>
  <si>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</si>
  <si>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</si>
  <si>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</si>
  <si>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</si>
  <si>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</si>
  <si>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</si>
  <si>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</si>
  <si>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</si>
  <si>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</si>
  <si>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</si>
  <si>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</si>
  <si>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</si>
  <si>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</si>
  <si>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</si>
  <si>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</si>
  <si>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</si>
  <si>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</si>
  <si>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</si>
  <si>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</si>
  <si>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</si>
  <si>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</si>
  <si>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</si>
  <si>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</si>
  <si>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</si>
  <si>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</si>
  <si>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</si>
  <si>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</si>
  <si>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</si>
  <si>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</si>
  <si>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</si>
  <si>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</si>
  <si>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</si>
  <si>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</si>
  <si>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</si>
  <si>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</si>
  <si>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</si>
  <si>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</si>
  <si>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</si>
  <si>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</si>
  <si>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</si>
  <si>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</si>
  <si>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</si>
  <si>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</si>
  <si>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</si>
  <si>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</si>
  <si>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</si>
  <si>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</si>
  <si>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</si>
  <si>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</si>
  <si>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</si>
  <si>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</si>
  <si>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</si>
  <si>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</si>
  <si>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</si>
  <si>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</si>
  <si>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</si>
  <si>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</si>
  <si>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</si>
  <si>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</si>
  <si>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</si>
  <si>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</si>
  <si>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</si>
  <si>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</si>
  <si>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</si>
  <si>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</si>
  <si>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</si>
  <si>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</si>
  <si>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</si>
  <si>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</si>
  <si>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</si>
  <si>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</si>
  <si>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</si>
  <si>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</si>
  <si>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</si>
  <si>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</si>
  <si>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</si>
  <si>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</si>
  <si>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</si>
  <si>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</si>
  <si>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</si>
  <si>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</si>
  <si>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</si>
  <si>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</si>
  <si>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</si>
  <si>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</si>
  <si>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</si>
  <si>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</si>
  <si>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</si>
  <si>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</si>
  <si>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</si>
  <si>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</si>
  <si>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</si>
  <si>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</si>
  <si>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</si>
  <si>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</si>
  <si>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</si>
  <si>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</si>
  <si>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</si>
  <si>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</si>
  <si>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</si>
  <si>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</si>
  <si>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</si>
  <si>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</si>
  <si>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</si>
  <si>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</si>
  <si>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</si>
  <si>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</si>
  <si>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</si>
  <si>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</si>
  <si>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</si>
  <si>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</si>
  <si>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</si>
  <si>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</si>
  <si>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</si>
  <si>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</si>
  <si>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</si>
  <si>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</si>
  <si>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</si>
  <si>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</si>
  <si>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</si>
  <si>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</si>
  <si>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</si>
  <si>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</si>
  <si>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</si>
  <si>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</si>
  <si>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</si>
  <si>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</si>
  <si>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</si>
  <si>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</si>
  <si>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</si>
  <si>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</si>
  <si>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</si>
  <si>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</si>
  <si>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</si>
  <si>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</si>
  <si>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</si>
  <si>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</si>
  <si>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</si>
  <si>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</si>
  <si>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</si>
  <si>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</si>
  <si>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</si>
  <si>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</si>
  <si>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</si>
  <si>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</si>
  <si>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</si>
  <si>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</si>
  <si>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</si>
  <si>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</si>
  <si>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</si>
  <si>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</si>
  <si>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</si>
  <si>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</si>
  <si>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</si>
  <si>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</si>
  <si>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</si>
  <si>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</si>
  <si>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</si>
  <si>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</si>
  <si>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</si>
  <si>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</si>
  <si>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</si>
  <si>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</si>
  <si>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</si>
  <si>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</si>
  <si>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</si>
  <si>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</si>
  <si>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</si>
  <si>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</si>
  <si>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</si>
  <si>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</si>
  <si>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</si>
  <si>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</si>
  <si>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</si>
  <si>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</si>
  <si>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</si>
  <si>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</si>
  <si>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</si>
  <si>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</si>
  <si>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</si>
  <si>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</si>
  <si>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</si>
  <si>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</si>
  <si>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</si>
  <si>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</si>
  <si>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</si>
  <si>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</si>
  <si>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</si>
  <si>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</si>
  <si>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</si>
  <si>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</si>
  <si>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</si>
  <si>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</si>
  <si>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</si>
  <si>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</si>
  <si>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</si>
  <si>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</si>
  <si>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</si>
  <si>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</si>
  <si>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</si>
  <si>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</si>
  <si>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</si>
  <si>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</si>
  <si>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</si>
  <si>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</si>
  <si>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</si>
  <si>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</si>
  <si>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</si>
  <si>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</si>
  <si>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</si>
  <si>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</si>
  <si>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</si>
  <si>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</si>
  <si>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</si>
  <si>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</si>
  <si>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</si>
  <si>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</si>
  <si>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</si>
  <si>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</si>
  <si>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</si>
  <si>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</si>
  <si>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</si>
  <si>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</si>
  <si>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</si>
  <si>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</si>
  <si>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</si>
  <si>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</si>
  <si>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</si>
  <si>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</si>
  <si>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</si>
  <si>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</si>
  <si>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</si>
  <si>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</si>
  <si>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</si>
  <si>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</si>
  <si>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</si>
  <si>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</si>
  <si>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</si>
  <si>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</si>
  <si>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</si>
  <si>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</si>
  <si>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</si>
  <si>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</si>
  <si>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</si>
  <si>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</si>
  <si>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</si>
  <si>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</si>
  <si>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</si>
  <si>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</si>
  <si>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</si>
  <si>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</si>
  <si>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</si>
  <si>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</si>
  <si>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</si>
  <si>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</si>
  <si>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</si>
  <si>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</si>
  <si>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</si>
  <si>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</si>
  <si>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</si>
  <si>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</si>
  <si>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</si>
  <si>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</si>
  <si>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</si>
  <si>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</si>
  <si>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</si>
  <si>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</si>
  <si>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</si>
  <si>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</si>
  <si>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</si>
  <si>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</si>
  <si>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</si>
  <si>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</si>
  <si>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</si>
  <si>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</si>
  <si>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</si>
  <si>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</si>
  <si>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</si>
  <si>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</si>
  <si>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</si>
  <si>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</si>
  <si>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</si>
  <si>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</si>
  <si>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</si>
  <si>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</si>
  <si>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</si>
  <si>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</si>
  <si>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</si>
  <si>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</si>
  <si>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</si>
  <si>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</si>
  <si>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</si>
  <si>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</si>
  <si>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</si>
  <si>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</si>
  <si>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</si>
  <si>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</si>
  <si>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</si>
  <si>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</si>
  <si>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</si>
  <si>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</si>
  <si>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</si>
  <si>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</si>
  <si>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</si>
  <si>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</si>
  <si>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</si>
  <si>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</si>
  <si>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</si>
  <si>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</si>
  <si>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</si>
  <si>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</si>
  <si>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</si>
  <si>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</si>
  <si>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</si>
  <si>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</si>
  <si>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</si>
  <si>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</si>
  <si>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</si>
  <si>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</si>
  <si>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</si>
  <si>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</si>
  <si>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</si>
  <si>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</si>
  <si>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</si>
  <si>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</si>
  <si>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</si>
  <si>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</si>
  <si>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</si>
  <si>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</si>
  <si>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</si>
  <si>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</si>
  <si>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</si>
  <si>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</si>
  <si>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</si>
  <si>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</si>
  <si>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</si>
  <si>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</si>
  <si>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</si>
  <si>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</si>
  <si>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</si>
  <si>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</si>
  <si>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</si>
  <si>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</si>
  <si>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</si>
  <si>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</si>
  <si>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</si>
  <si>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</si>
  <si>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</si>
  <si>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</si>
  <si>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</si>
  <si>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</si>
  <si>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</si>
  <si>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</si>
  <si>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</si>
  <si>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</si>
  <si>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</si>
  <si>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</si>
  <si>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</si>
  <si>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</si>
  <si>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</si>
  <si>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</si>
  <si>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</si>
  <si>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</si>
  <si>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</si>
  <si>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</si>
  <si>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</si>
  <si>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</si>
  <si>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</si>
  <si>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</si>
  <si>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</si>
  <si>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</si>
  <si>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</si>
  <si>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</si>
  <si>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</si>
  <si>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</si>
  <si>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</si>
  <si>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</si>
  <si>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</si>
  <si>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</si>
  <si>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</si>
  <si>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</si>
  <si>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</si>
  <si>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</si>
  <si>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</si>
  <si>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</si>
  <si>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</si>
  <si>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</si>
  <si>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</si>
  <si>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</si>
  <si>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</si>
  <si>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</si>
  <si>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</si>
  <si>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</si>
  <si>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</si>
  <si>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</si>
  <si>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</si>
  <si>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</si>
  <si>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</si>
  <si>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</si>
  <si>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</si>
  <si>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</si>
  <si>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</si>
  <si>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</si>
  <si>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</si>
  <si>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</si>
  <si>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</si>
  <si>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</si>
  <si>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</si>
  <si>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</si>
  <si>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</si>
  <si>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</si>
  <si>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</si>
  <si>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</si>
  <si>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</si>
  <si>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</si>
  <si>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</si>
  <si>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</si>
  <si>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</si>
  <si>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</si>
  <si>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</si>
  <si>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</si>
  <si>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</si>
  <si>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</si>
  <si>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</si>
  <si>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</si>
  <si>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</si>
  <si>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</si>
  <si>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</si>
  <si>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</si>
  <si>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</si>
  <si>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</si>
  <si>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</si>
  <si>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</si>
  <si>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</si>
  <si>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</si>
  <si>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</si>
  <si>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</si>
  <si>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</si>
  <si>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</si>
  <si>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</si>
  <si>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</si>
  <si>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</si>
  <si>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</si>
  <si>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</si>
  <si>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</si>
  <si>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</si>
  <si>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</si>
  <si>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</si>
  <si>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</si>
  <si>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</si>
  <si>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</si>
  <si>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</si>
  <si>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</si>
  <si>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</si>
  <si>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</si>
  <si>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</si>
  <si>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</si>
  <si>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</si>
  <si>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</si>
  <si>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</si>
  <si>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</si>
  <si>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</si>
  <si>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</si>
  <si>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</si>
  <si>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</si>
  <si>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</si>
  <si>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</si>
  <si>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</si>
  <si>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</si>
  <si>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</si>
  <si>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</si>
  <si>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</si>
  <si>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</si>
  <si>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</si>
  <si>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</si>
  <si>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</si>
  <si>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</si>
  <si>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</si>
  <si>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</si>
  <si>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</si>
  <si>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</si>
  <si>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</si>
  <si>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</si>
  <si>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</si>
  <si>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</si>
  <si>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</si>
  <si>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</si>
  <si>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</si>
  <si>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</si>
  <si>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</si>
  <si>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</si>
  <si>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</si>
  <si>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</si>
  <si>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</si>
  <si>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</si>
  <si>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</si>
  <si>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</si>
  <si>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</si>
  <si>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</si>
  <si>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</si>
  <si>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</si>
  <si>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</si>
  <si>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</si>
  <si>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</si>
  <si>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</si>
  <si>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</si>
  <si>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</si>
  <si>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</si>
  <si>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</si>
  <si>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</si>
  <si>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</si>
  <si>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</si>
  <si>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</si>
  <si>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</si>
  <si>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</si>
  <si>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</si>
  <si>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</si>
  <si>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</si>
  <si>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</si>
  <si>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</si>
  <si>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</si>
  <si>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</si>
  <si>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</si>
  <si>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</si>
  <si>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</si>
  <si>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</si>
  <si>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</si>
  <si>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</si>
  <si>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</si>
  <si>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</si>
  <si>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</si>
  <si>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</si>
  <si>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</si>
  <si>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</si>
  <si>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</si>
  <si>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</si>
  <si>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</si>
  <si>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</si>
  <si>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</si>
  <si>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</si>
  <si>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</si>
  <si>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</si>
  <si>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</si>
  <si>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</si>
  <si>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</si>
  <si>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</si>
  <si>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</si>
  <si>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</si>
  <si>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</si>
  <si>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</si>
  <si>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</si>
  <si>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</si>
  <si>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</si>
  <si>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</si>
  <si>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</si>
  <si>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</si>
  <si>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</si>
  <si>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</si>
  <si>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</si>
  <si>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</si>
  <si>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</si>
  <si>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</si>
  <si>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</si>
  <si>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</si>
  <si>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</si>
  <si>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</si>
  <si>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</si>
  <si>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</si>
  <si>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</si>
  <si>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</si>
  <si>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</si>
  <si>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</si>
  <si>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</si>
  <si>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</si>
  <si>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</si>
  <si>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</si>
  <si>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</si>
  <si>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</si>
  <si>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</si>
  <si>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</si>
  <si>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</si>
  <si>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</si>
  <si>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</si>
  <si>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</si>
  <si>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</si>
  <si>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</si>
  <si>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</si>
  <si>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</si>
  <si>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</si>
  <si>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</si>
  <si>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</si>
  <si>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</si>
  <si>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</si>
  <si>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</si>
  <si>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</si>
  <si>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</si>
  <si>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</si>
  <si>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</si>
  <si>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</si>
  <si>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</si>
  <si>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</si>
  <si>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</si>
  <si>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</si>
  <si>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</si>
  <si>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</si>
  <si>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</si>
  <si>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</si>
  <si>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</si>
  <si>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</si>
  <si>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</si>
  <si>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</si>
  <si>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</si>
  <si>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</si>
  <si>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</si>
  <si>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</si>
  <si>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</si>
  <si>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</si>
  <si>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</si>
  <si>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</si>
  <si>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</si>
  <si>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</si>
  <si>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</si>
  <si>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</si>
  <si>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</si>
  <si>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</si>
  <si>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</si>
  <si>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</si>
  <si>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</si>
  <si>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</si>
  <si>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</si>
  <si>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</si>
  <si>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</si>
  <si>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</si>
  <si>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</si>
  <si>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</si>
  <si>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</si>
  <si>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</si>
  <si>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</si>
  <si>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</si>
  <si>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</si>
  <si>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</si>
  <si>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</si>
  <si>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</si>
  <si>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</si>
  <si>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</si>
  <si>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</si>
  <si>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</si>
  <si>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</si>
  <si>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</si>
  <si>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</si>
  <si>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</si>
  <si>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</si>
  <si>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</si>
  <si>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</si>
  <si>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</si>
  <si>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</si>
  <si>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</si>
  <si>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</si>
  <si>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</si>
  <si>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</si>
  <si>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</si>
  <si>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</si>
  <si>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</si>
  <si>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</si>
  <si>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</si>
  <si>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</si>
  <si>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</si>
  <si>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</si>
  <si>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</si>
  <si>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</si>
  <si>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</si>
  <si>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</si>
  <si>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</si>
  <si>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</si>
  <si>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</si>
  <si>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</si>
  <si>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</si>
  <si>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</si>
  <si>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</si>
  <si>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</si>
  <si>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</si>
  <si>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</si>
  <si>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</si>
  <si>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</si>
  <si>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</si>
  <si>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</si>
  <si>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</si>
  <si>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</si>
  <si>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</si>
  <si>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</si>
  <si>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</si>
  <si>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</si>
  <si>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</si>
  <si>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</si>
  <si>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</si>
  <si>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</si>
  <si>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</si>
  <si>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</si>
  <si>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</si>
  <si>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</si>
  <si>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</si>
  <si>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</si>
  <si>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</si>
  <si>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</si>
  <si>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</si>
  <si>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</si>
  <si>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</si>
  <si>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</si>
  <si>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</si>
  <si>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</si>
  <si>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</si>
  <si>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</si>
  <si>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</si>
  <si>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</si>
  <si>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</si>
  <si>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</si>
  <si>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</si>
  <si>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</si>
  <si>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</si>
  <si>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</si>
  <si>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</si>
  <si>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</si>
  <si>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</si>
  <si>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</si>
  <si>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</si>
  <si>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</si>
  <si>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</si>
  <si>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</si>
  <si>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</si>
  <si>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</si>
  <si>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</si>
  <si>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</si>
  <si>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</si>
  <si>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</si>
  <si>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</si>
  <si>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</si>
  <si>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</si>
  <si>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</si>
  <si>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</si>
  <si>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</si>
  <si>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</si>
  <si>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</si>
  <si>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</si>
  <si>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</si>
  <si>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</si>
  <si>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</si>
  <si>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</si>
  <si>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</si>
  <si>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</si>
  <si>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</si>
  <si>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</si>
  <si>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</si>
  <si>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</si>
  <si>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</si>
  <si>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</si>
  <si>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</si>
  <si>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</si>
  <si>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</si>
  <si>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</si>
  <si>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</si>
  <si>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</si>
  <si>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</si>
  <si>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</si>
  <si>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</si>
  <si>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</si>
  <si>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</si>
  <si>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</si>
  <si>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</si>
  <si>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</si>
  <si>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</si>
  <si>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</si>
  <si>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</si>
  <si>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</si>
  <si>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</si>
  <si>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</si>
  <si>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</si>
  <si>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</si>
  <si>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</si>
  <si>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</si>
  <si>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</si>
  <si>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</si>
  <si>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</si>
  <si>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</si>
  <si>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</si>
  <si>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</si>
  <si>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</si>
  <si>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</si>
  <si>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</si>
  <si>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</si>
  <si>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</si>
  <si>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</si>
  <si>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</si>
  <si>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</si>
  <si>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</si>
  <si>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</si>
  <si>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</si>
  <si>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</si>
  <si>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</si>
  <si>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</si>
  <si>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</si>
  <si>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</si>
  <si>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</si>
  <si>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</si>
  <si>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</si>
  <si>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</si>
  <si>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</si>
  <si>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</si>
  <si>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</si>
  <si>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</si>
  <si>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</si>
  <si>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</si>
  <si>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</si>
  <si>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</si>
  <si>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</si>
  <si>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</si>
  <si>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</si>
  <si>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</si>
  <si>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</si>
  <si>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</si>
  <si>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</si>
  <si>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</si>
  <si>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</si>
  <si>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</si>
  <si>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</si>
  <si>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</si>
  <si>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</si>
  <si>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</si>
  <si>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</si>
  <si>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</si>
  <si>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</si>
  <si>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</si>
  <si>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</si>
  <si>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</si>
  <si>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</si>
  <si>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</si>
  <si>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</si>
  <si>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</si>
  <si>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</si>
  <si>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</si>
  <si>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</si>
  <si>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</si>
  <si>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</si>
  <si>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</si>
  <si>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</si>
  <si>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</si>
  <si>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</si>
  <si>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</si>
  <si>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</si>
  <si>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</si>
  <si>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</si>
  <si>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</si>
  <si>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</si>
  <si>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</si>
  <si>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</si>
  <si>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</si>
  <si>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</si>
  <si>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</si>
  <si>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</si>
  <si>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</si>
  <si>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</si>
  <si>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</si>
  <si>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</si>
  <si>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</si>
  <si>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</si>
  <si>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</si>
  <si>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</si>
  <si>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</si>
  <si>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</si>
  <si>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</si>
  <si>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</si>
  <si>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</si>
  <si>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</si>
  <si>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</si>
  <si>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</si>
  <si>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</si>
  <si>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</si>
  <si>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</si>
  <si>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</si>
  <si>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</si>
  <si>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</si>
  <si>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</si>
  <si>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</si>
  <si>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</si>
  <si>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</si>
  <si>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</si>
  <si>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</si>
  <si>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</si>
  <si>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</si>
  <si>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</si>
  <si>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</si>
  <si>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</si>
  <si>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</si>
  <si>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</si>
  <si>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</si>
  <si>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</si>
  <si>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</si>
  <si>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</si>
  <si>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</si>
  <si>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</si>
  <si>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</si>
  <si>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</si>
  <si>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</si>
  <si>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</si>
  <si>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</si>
  <si>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</si>
  <si>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</si>
  <si>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</si>
  <si>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</si>
  <si>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</si>
  <si>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</si>
  <si>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</si>
  <si>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</si>
  <si>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</si>
  <si>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</si>
  <si>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</si>
  <si>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</si>
  <si>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</si>
  <si>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</si>
  <si>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</si>
  <si>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</si>
  <si>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</si>
  <si>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</si>
  <si>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</si>
  <si>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</si>
  <si>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</si>
  <si>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</si>
  <si>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</si>
  <si>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</si>
  <si>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</si>
  <si>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</si>
  <si>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</si>
  <si>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</si>
  <si>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</si>
  <si>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</si>
  <si>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</si>
  <si>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</si>
  <si>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</si>
  <si>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</si>
  <si>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</si>
  <si>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</si>
  <si>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</si>
  <si>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</si>
  <si>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</si>
  <si>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</si>
  <si>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</si>
  <si>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</si>
  <si>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</si>
  <si>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</si>
  <si>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</si>
  <si>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</si>
  <si>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</si>
  <si>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</si>
  <si>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</si>
  <si>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</si>
  <si>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</si>
  <si>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</si>
  <si>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</si>
  <si>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</si>
  <si>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</si>
  <si>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</si>
  <si>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</si>
  <si>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</si>
  <si>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</si>
  <si>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</si>
  <si>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</si>
  <si>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</si>
  <si>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</si>
  <si>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</si>
  <si>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</si>
  <si>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</si>
  <si>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</si>
  <si>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</si>
  <si>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</si>
  <si>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</si>
  <si>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</si>
  <si>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</si>
  <si>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</si>
  <si>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</si>
  <si>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</si>
  <si>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</si>
  <si>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</si>
  <si>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</si>
  <si>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</si>
  <si>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</si>
  <si>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</si>
  <si>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</si>
  <si>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</si>
  <si>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</si>
  <si>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</si>
  <si>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</si>
  <si>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</si>
  <si>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</si>
  <si>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</si>
  <si>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</si>
  <si>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</si>
  <si>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</si>
  <si>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</si>
  <si>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</si>
  <si>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</si>
  <si>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</si>
  <si>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</si>
  <si>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</si>
  <si>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</si>
  <si>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</si>
  <si>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</si>
  <si>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</si>
  <si>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</si>
  <si>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</si>
  <si>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</si>
  <si>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</si>
  <si>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</si>
  <si>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</si>
  <si>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</si>
  <si>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</si>
  <si>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</si>
  <si>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</si>
  <si>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</si>
  <si>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</si>
  <si>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</si>
  <si>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</si>
  <si>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</si>
  <si>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</si>
  <si>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</si>
  <si>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</si>
  <si>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</si>
  <si>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</si>
  <si>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</si>
  <si>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</si>
  <si>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</si>
  <si>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</si>
  <si>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</si>
  <si>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</si>
  <si>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</si>
  <si>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</si>
  <si>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</si>
  <si>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</si>
  <si>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</si>
  <si>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</si>
  <si>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</si>
  <si>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</si>
  <si>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</si>
  <si>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</si>
  <si>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</si>
  <si>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</si>
  <si>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</si>
  <si>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</si>
  <si>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</si>
  <si>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</si>
  <si>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</si>
  <si>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</si>
  <si>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</si>
  <si>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</si>
  <si>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</si>
  <si>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</si>
  <si>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</si>
  <si>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</si>
  <si>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</si>
  <si>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</si>
  <si>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</si>
  <si>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</si>
  <si>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</si>
  <si>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</si>
  <si>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</si>
  <si>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</si>
  <si>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</si>
  <si>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</si>
  <si>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</si>
  <si>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</si>
  <si>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</si>
  <si>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</si>
  <si>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</si>
  <si>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</si>
  <si>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</si>
  <si>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</si>
  <si>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</si>
  <si>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</si>
  <si>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</si>
  <si>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</si>
  <si>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</si>
  <si>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</si>
  <si>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</si>
  <si>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</si>
  <si>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</si>
  <si>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</si>
  <si>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</si>
  <si>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</si>
  <si>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</si>
  <si>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</si>
  <si>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</si>
  <si>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</si>
  <si>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</si>
  <si>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</si>
  <si>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</si>
  <si>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</si>
  <si>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</si>
  <si>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</si>
  <si>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</si>
  <si>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</si>
  <si>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</si>
  <si>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</si>
  <si>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</si>
  <si>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</si>
  <si>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</si>
  <si>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</si>
  <si>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</si>
  <si>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</si>
  <si>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</si>
  <si>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</si>
  <si>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</si>
  <si>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</si>
  <si>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</si>
  <si>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</si>
  <si>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</si>
  <si>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</si>
  <si>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</si>
  <si>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</si>
  <si>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</si>
  <si>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</si>
  <si>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</si>
  <si>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</si>
  <si>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</si>
  <si>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</si>
  <si>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</si>
  <si>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</si>
  <si>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</si>
  <si>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</si>
  <si>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</si>
  <si>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</si>
  <si>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</si>
  <si>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</si>
  <si>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</si>
  <si>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</si>
  <si>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</si>
  <si>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</si>
  <si>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</si>
  <si>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</si>
  <si>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</si>
  <si>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</si>
  <si>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</si>
  <si>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</si>
  <si>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</si>
  <si>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</si>
  <si>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</si>
  <si>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</si>
  <si>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</si>
  <si>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</si>
  <si>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</si>
  <si>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</si>
  <si>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</si>
  <si>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</si>
  <si>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</si>
  <si>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</si>
  <si>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</si>
  <si>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</si>
  <si>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</si>
  <si>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</si>
  <si>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</si>
  <si>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</si>
  <si>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</si>
  <si>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</si>
  <si>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</si>
  <si>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</si>
  <si>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</si>
  <si>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</si>
  <si>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</si>
  <si>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</si>
  <si>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</si>
  <si>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</si>
  <si>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</si>
  <si>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</si>
  <si>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</si>
  <si>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</si>
  <si>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</si>
  <si>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</si>
  <si>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</si>
  <si>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</si>
  <si>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</si>
  <si>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</si>
  <si>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</si>
  <si>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</si>
  <si>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</si>
  <si>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</si>
  <si>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</si>
  <si>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</si>
  <si>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</si>
  <si>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</si>
  <si>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</si>
  <si>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</si>
  <si>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</si>
  <si>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</si>
  <si>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</si>
  <si>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</si>
  <si>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</si>
  <si>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</si>
  <si>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</si>
  <si>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</si>
  <si>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</si>
  <si>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</si>
  <si>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</si>
  <si>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</si>
  <si>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</si>
  <si>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</si>
  <si>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</si>
  <si>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</si>
  <si>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</si>
  <si>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</si>
  <si>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</si>
  <si>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</si>
  <si>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</si>
  <si>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</si>
  <si>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</si>
  <si>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</si>
  <si>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</si>
  <si>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</si>
  <si>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</si>
  <si>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</si>
  <si>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</si>
  <si>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</si>
  <si>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</si>
  <si>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</si>
  <si>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</si>
  <si>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</si>
  <si>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</si>
  <si>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</si>
  <si>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</si>
  <si>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</si>
  <si>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</si>
  <si>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</si>
  <si>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</si>
  <si>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</si>
  <si>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</si>
  <si>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</si>
  <si>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</si>
  <si>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</si>
  <si>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</si>
  <si>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</si>
  <si>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</si>
  <si>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</si>
  <si>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</si>
  <si>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</si>
  <si>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</si>
  <si>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</si>
  <si>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</si>
  <si>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</si>
  <si>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</si>
  <si>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</si>
  <si>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</si>
  <si>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</si>
  <si>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</si>
  <si>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</si>
  <si>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</si>
  <si>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</si>
  <si>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</si>
  <si>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</si>
  <si>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</si>
  <si>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</si>
  <si>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</si>
  <si>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</si>
  <si>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</si>
  <si>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</si>
  <si>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</si>
  <si>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</si>
  <si>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</si>
  <si>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</si>
  <si>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</si>
  <si>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</si>
  <si>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</si>
  <si>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</si>
  <si>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</si>
  <si>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</si>
  <si>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</si>
  <si>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</si>
  <si>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</si>
  <si>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</si>
  <si>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</si>
  <si>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</si>
  <si>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</si>
  <si>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</si>
  <si>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</si>
  <si>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</si>
  <si>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</si>
  <si>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</si>
  <si>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</si>
  <si>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</si>
  <si>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</si>
  <si>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</si>
  <si>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</si>
  <si>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</si>
  <si>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</si>
  <si>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</si>
  <si>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</si>
  <si>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</si>
  <si>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</si>
  <si>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</si>
  <si>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</si>
  <si>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</si>
  <si>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</si>
  <si>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</si>
  <si>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</si>
  <si>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</si>
  <si>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</si>
  <si>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</si>
  <si>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</si>
  <si>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</si>
  <si>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</si>
  <si>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</si>
  <si>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</si>
  <si>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</si>
  <si>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</si>
  <si>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</si>
  <si>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</si>
  <si>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</si>
  <si>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</si>
  <si>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</si>
  <si>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</si>
  <si>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</si>
  <si>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</si>
  <si>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</si>
  <si>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</si>
  <si>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</si>
  <si>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</si>
  <si>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</si>
  <si>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</si>
  <si>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</si>
  <si>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</si>
  <si>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</si>
  <si>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</si>
  <si>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</si>
  <si>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</si>
  <si>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</si>
  <si>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</si>
  <si>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</si>
  <si>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</si>
  <si>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</si>
  <si>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</si>
  <si>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</si>
  <si>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</si>
  <si>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</si>
  <si>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</si>
  <si>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</si>
  <si>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</si>
  <si>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</si>
  <si>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</si>
  <si>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</si>
  <si>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</si>
  <si>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</si>
  <si>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</si>
  <si>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</si>
  <si>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</si>
  <si>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</si>
  <si>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</si>
  <si>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</si>
  <si>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</si>
  <si>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</si>
  <si>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</si>
  <si>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</si>
  <si>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</si>
  <si>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</si>
  <si>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</si>
  <si>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</si>
  <si>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</si>
  <si>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</si>
  <si>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</si>
  <si>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</si>
  <si>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</si>
  <si>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</si>
  <si>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</si>
  <si>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</si>
  <si>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</si>
  <si>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</si>
  <si>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</si>
  <si>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</si>
  <si>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</si>
  <si>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</si>
  <si>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</si>
  <si>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</si>
  <si>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</si>
  <si>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</si>
  <si>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</si>
  <si>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</si>
  <si>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</si>
  <si>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</si>
  <si>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</si>
  <si>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</si>
  <si>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</si>
  <si>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</si>
  <si>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</si>
  <si>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</si>
  <si>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</si>
  <si>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</si>
  <si>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</si>
  <si>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</si>
  <si>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</si>
  <si>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</si>
  <si>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</si>
  <si>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</si>
  <si>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</si>
  <si>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</si>
  <si>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</si>
  <si>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</si>
  <si>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</si>
  <si>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</si>
  <si>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</si>
  <si>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</si>
  <si>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</si>
  <si>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</si>
  <si>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</si>
  <si>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</si>
  <si>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</si>
  <si>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</si>
  <si>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</si>
  <si>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</si>
  <si>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</si>
  <si>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</si>
  <si>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</si>
  <si>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</si>
  <si>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</si>
  <si>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</si>
  <si>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</si>
  <si>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</si>
  <si>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</si>
  <si>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</si>
  <si>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</si>
  <si>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</si>
  <si>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</si>
  <si>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</si>
  <si>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</si>
  <si>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</si>
  <si>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</si>
  <si>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</si>
  <si>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</si>
  <si>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</si>
  <si>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</si>
  <si>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</si>
  <si>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</si>
  <si>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</si>
  <si>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</si>
  <si>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</si>
  <si>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</si>
  <si>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</si>
  <si>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</si>
  <si>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</si>
  <si>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</si>
  <si>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</si>
  <si>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</si>
  <si>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</si>
  <si>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</si>
  <si>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</si>
  <si>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</si>
  <si>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</si>
  <si>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</si>
  <si>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</si>
  <si>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</si>
  <si>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</si>
  <si>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</si>
  <si>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</si>
  <si>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</si>
  <si>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</si>
  <si>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</si>
  <si>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</si>
  <si>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</si>
  <si>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</si>
  <si>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</si>
  <si>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</si>
  <si>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</si>
  <si>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</si>
  <si>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</si>
  <si>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</si>
  <si>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</si>
  <si>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</si>
  <si>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</si>
  <si>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</si>
  <si>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</si>
  <si>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</si>
  <si>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</si>
  <si>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</si>
  <si>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</si>
  <si>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</si>
  <si>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</si>
  <si>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</si>
  <si>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</si>
  <si>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</si>
  <si>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</si>
  <si>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</si>
  <si>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</si>
  <si>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</si>
  <si>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</si>
  <si>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</si>
  <si>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</si>
  <si>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</si>
  <si>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</si>
  <si>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</si>
  <si>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</si>
  <si>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</si>
  <si>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</si>
  <si>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</si>
  <si>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</si>
  <si>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</si>
  <si>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</si>
  <si>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</si>
  <si>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</si>
  <si>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</si>
  <si>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</si>
  <si>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</si>
  <si>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</si>
  <si>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</si>
  <si>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</si>
  <si>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</si>
  <si>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</si>
  <si>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</si>
  <si>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</si>
  <si>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</si>
  <si>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</si>
  <si>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</si>
  <si>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</si>
  <si>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</si>
  <si>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</si>
  <si>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</si>
  <si>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</si>
  <si>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</si>
  <si>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</si>
  <si>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</si>
  <si>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</si>
  <si>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</si>
  <si>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</si>
  <si>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</si>
  <si>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</si>
  <si>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</si>
  <si>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</si>
  <si>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</si>
  <si>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</si>
  <si>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</si>
  <si>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</si>
  <si>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</si>
  <si>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</si>
  <si>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</si>
  <si>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</si>
  <si>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</si>
  <si>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</si>
  <si>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</si>
  <si>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</si>
  <si>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</si>
  <si>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</si>
  <si>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</si>
  <si>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</si>
  <si>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</si>
  <si>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</si>
  <si>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</si>
  <si>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</si>
  <si>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</si>
  <si>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</si>
  <si>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</si>
  <si>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</si>
  <si>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</si>
  <si>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</si>
  <si>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</si>
  <si>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</si>
  <si>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</si>
  <si>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</si>
  <si>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</si>
  <si>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</si>
  <si>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</si>
  <si>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</si>
  <si>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</si>
  <si>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</si>
  <si>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</si>
  <si>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</si>
  <si>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</si>
  <si>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</si>
  <si>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</si>
  <si>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</si>
  <si>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</si>
  <si>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</si>
  <si>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</si>
  <si>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</si>
  <si>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</si>
  <si>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</si>
  <si>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</si>
  <si>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</si>
  <si>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</si>
  <si>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</si>
  <si>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</si>
  <si>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</si>
  <si>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</si>
  <si>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</si>
  <si>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</si>
  <si>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</si>
  <si>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</si>
  <si>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</si>
  <si>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</si>
  <si>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</si>
  <si>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</si>
  <si>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</si>
  <si>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</si>
  <si>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</si>
  <si>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</si>
  <si>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</si>
  <si>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</si>
  <si>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</si>
  <si>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</si>
  <si>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</si>
  <si>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</si>
  <si>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</si>
  <si>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</si>
  <si>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</si>
  <si>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</si>
  <si>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</si>
  <si>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</si>
  <si>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</si>
  <si>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</si>
  <si>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</si>
  <si>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</si>
  <si>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</si>
  <si>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</si>
  <si>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</si>
  <si>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</si>
  <si>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</si>
  <si>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</si>
  <si>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</si>
  <si>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</si>
  <si>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</si>
  <si>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</si>
  <si>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</si>
  <si>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</si>
  <si>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</si>
  <si>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</si>
  <si>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</si>
  <si>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</si>
  <si>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</si>
  <si>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</si>
  <si>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</si>
  <si>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</si>
  <si>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</si>
  <si>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</si>
  <si>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</si>
  <si>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</si>
  <si>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</si>
  <si>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</si>
  <si>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</si>
  <si>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</si>
  <si>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</si>
  <si>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</si>
  <si>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</si>
  <si>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</si>
  <si>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</si>
  <si>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</si>
  <si>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</si>
  <si>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</si>
  <si>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</si>
  <si>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</si>
  <si>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</si>
  <si>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</si>
  <si>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</si>
  <si>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</si>
  <si>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</si>
  <si>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</si>
  <si>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</si>
  <si>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</si>
  <si>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</si>
  <si>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</si>
  <si>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</si>
  <si>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</si>
  <si>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</si>
  <si>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</si>
  <si>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</si>
  <si>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</si>
  <si>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</si>
  <si>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</si>
  <si>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</si>
  <si>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</si>
  <si>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</si>
  <si>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</si>
  <si>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</si>
  <si>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</si>
  <si>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</si>
  <si>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</si>
  <si>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</si>
  <si>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</si>
  <si>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</si>
  <si>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</si>
  <si>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</si>
  <si>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</si>
  <si>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</si>
  <si>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</si>
  <si>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</si>
  <si>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</si>
  <si>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</si>
  <si>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</si>
  <si>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</si>
  <si>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</si>
  <si>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</si>
  <si>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</si>
  <si>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</si>
  <si>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</si>
  <si>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</si>
  <si>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</si>
  <si>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</si>
  <si>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</si>
  <si>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</si>
  <si>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</si>
  <si>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</si>
  <si>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</si>
  <si>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</si>
  <si>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</si>
  <si>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</si>
  <si>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</si>
  <si>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</si>
  <si>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</si>
  <si>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</si>
  <si>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</si>
  <si>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</si>
  <si>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</si>
  <si>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</si>
  <si>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</si>
  <si>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</si>
  <si>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</si>
  <si>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</si>
  <si>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</si>
  <si>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</si>
  <si>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</si>
  <si>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</si>
  <si>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</si>
  <si>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</si>
  <si>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</si>
  <si>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</si>
  <si>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</si>
  <si>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</si>
  <si>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</si>
  <si>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</si>
  <si>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</si>
  <si>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</si>
  <si>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</si>
  <si>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</si>
  <si>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</si>
  <si>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</si>
  <si>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</si>
  <si>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</si>
  <si>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</si>
  <si>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</si>
  <si>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</si>
  <si>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</si>
  <si>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</si>
  <si>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</si>
  <si>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</si>
  <si>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</si>
  <si>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</si>
  <si>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</si>
  <si>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</si>
  <si>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</si>
  <si>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</si>
  <si>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</si>
  <si>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</si>
  <si>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</si>
  <si>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</si>
  <si>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</si>
  <si>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</si>
  <si>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</si>
  <si>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</si>
  <si>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</si>
  <si>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</si>
  <si>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</si>
  <si>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</si>
  <si>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</si>
  <si>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</si>
  <si>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</si>
  <si>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</si>
  <si>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</si>
  <si>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</si>
  <si>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</si>
  <si>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</si>
  <si>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</si>
  <si>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</si>
  <si>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</si>
  <si>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</si>
  <si>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</si>
  <si>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</si>
  <si>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</si>
  <si>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</si>
  <si>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</si>
  <si>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</si>
  <si>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</si>
  <si>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</si>
  <si>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</si>
  <si>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</si>
  <si>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</si>
  <si>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</si>
  <si>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</si>
  <si>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</si>
  <si>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</si>
  <si>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</si>
  <si>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</si>
  <si>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</si>
  <si>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</si>
  <si>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</si>
  <si>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</si>
  <si>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</si>
  <si>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</si>
  <si>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</si>
  <si>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</si>
  <si>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</si>
  <si>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</si>
  <si>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</si>
  <si>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</si>
  <si>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</si>
  <si>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</si>
  <si>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</si>
  <si>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</si>
  <si>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</si>
  <si>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</si>
  <si>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</si>
  <si>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</si>
  <si>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</si>
  <si>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</si>
  <si>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</si>
  <si>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</si>
  <si>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</si>
  <si>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</si>
  <si>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</si>
  <si>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</si>
  <si>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</si>
  <si>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</si>
  <si>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</si>
  <si>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</si>
  <si>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</si>
  <si>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</si>
  <si>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</si>
  <si>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</si>
  <si>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</si>
  <si>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</si>
  <si>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</si>
  <si>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</si>
  <si>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</si>
  <si>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</si>
  <si>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</si>
  <si>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</si>
  <si>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</si>
  <si>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</si>
  <si>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</si>
  <si>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</si>
  <si>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</si>
  <si>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</si>
  <si>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</si>
  <si>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</si>
  <si>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</si>
  <si>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</si>
  <si>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</si>
  <si>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</si>
  <si>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</si>
  <si>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</si>
  <si>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</si>
  <si>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</si>
  <si>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</si>
  <si>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</si>
  <si>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</si>
  <si>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</si>
  <si>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</si>
  <si>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</si>
  <si>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</si>
  <si>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</si>
  <si>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</si>
  <si>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</si>
  <si>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</si>
  <si>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</si>
  <si>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</si>
  <si>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</si>
  <si>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</si>
  <si>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</si>
  <si>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</si>
  <si>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</si>
  <si>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</si>
  <si>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</si>
  <si>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</si>
  <si>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</si>
  <si>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</si>
  <si>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</si>
  <si>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</si>
  <si>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</si>
  <si>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</si>
  <si>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</si>
  <si>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</si>
  <si>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</si>
  <si>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</si>
  <si>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</si>
  <si>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</si>
  <si>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</si>
  <si>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</si>
  <si>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</si>
  <si>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</si>
  <si>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</si>
  <si>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</si>
  <si>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</si>
  <si>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</si>
  <si>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</si>
  <si>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</si>
  <si>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</si>
  <si>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</si>
  <si>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</si>
  <si>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</si>
  <si>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</si>
  <si>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</si>
  <si>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</si>
  <si>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</si>
  <si>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</si>
  <si>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</si>
  <si>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</si>
  <si>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</si>
  <si>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</si>
  <si>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</si>
  <si>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</si>
  <si>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</si>
  <si>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</si>
  <si>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</si>
  <si>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</si>
  <si>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</si>
  <si>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</si>
  <si>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</si>
  <si>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</si>
  <si>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</si>
  <si>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</si>
  <si>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</si>
  <si>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</si>
  <si>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</si>
  <si>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</si>
  <si>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</si>
  <si>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</si>
  <si>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</si>
  <si>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</si>
  <si>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</si>
  <si>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</si>
  <si>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</si>
  <si>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</si>
  <si>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</si>
  <si>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</si>
  <si>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</si>
  <si>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</si>
  <si>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</si>
  <si>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</si>
  <si>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</si>
  <si>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</si>
  <si>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</si>
  <si>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</si>
  <si>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</si>
  <si>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</si>
  <si>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</si>
  <si>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</si>
  <si>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</si>
  <si>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</si>
  <si>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</si>
  <si>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</si>
  <si>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</si>
  <si>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</si>
  <si>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</si>
  <si>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</si>
  <si>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</si>
  <si>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</si>
  <si>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</si>
  <si>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</si>
  <si>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</si>
  <si>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</si>
  <si>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</si>
  <si>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</si>
  <si>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</si>
  <si>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</si>
  <si>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</si>
  <si>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</si>
  <si>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</si>
  <si>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</si>
  <si>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</si>
  <si>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</si>
  <si>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</si>
  <si>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</si>
  <si>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</si>
  <si>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</si>
  <si>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</si>
  <si>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</si>
  <si>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</si>
  <si>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</si>
  <si>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</si>
  <si>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</si>
  <si>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</si>
  <si>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</si>
  <si>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</si>
  <si>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</si>
  <si>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</si>
  <si>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</si>
  <si>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</si>
  <si>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</si>
  <si>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</si>
  <si>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</si>
  <si>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</si>
  <si>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</si>
  <si>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</si>
  <si>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</si>
  <si>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</si>
  <si>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</si>
  <si>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</si>
  <si>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</si>
  <si>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</si>
  <si>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</si>
  <si>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</si>
  <si>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</si>
  <si>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</si>
  <si>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</si>
  <si>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</si>
  <si>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</si>
  <si>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</si>
  <si>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</si>
  <si>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</si>
  <si>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</si>
  <si>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</si>
  <si>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</si>
  <si>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</si>
  <si>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</si>
  <si>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</si>
  <si>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</si>
  <si>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</si>
  <si>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</si>
  <si>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</si>
  <si>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</si>
  <si>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</si>
  <si>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</si>
  <si>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</si>
  <si>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</si>
  <si>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</si>
  <si>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</si>
  <si>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</si>
  <si>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</si>
  <si>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</si>
  <si>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</si>
  <si>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</si>
  <si>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</si>
  <si>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</si>
  <si>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</si>
  <si>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</si>
  <si>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</si>
  <si>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</si>
  <si>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</si>
  <si>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</si>
  <si>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</si>
  <si>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</si>
  <si>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</si>
  <si>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</si>
  <si>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</si>
  <si>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</si>
  <si>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</si>
  <si>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</si>
  <si>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</si>
  <si>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</si>
  <si>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</si>
  <si>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</si>
  <si>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</si>
  <si>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</si>
  <si>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</si>
  <si>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</si>
  <si>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</si>
  <si>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</si>
  <si>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</si>
  <si>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</si>
  <si>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</si>
  <si>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</si>
  <si>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</si>
  <si>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</si>
  <si>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</si>
  <si>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</si>
  <si>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</si>
  <si>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</si>
  <si>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</si>
  <si>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</si>
  <si>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</si>
  <si>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</si>
  <si>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</si>
  <si>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</si>
  <si>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</si>
  <si>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</si>
  <si>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</si>
  <si>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</si>
  <si>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</si>
  <si>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</si>
  <si>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</si>
  <si>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</si>
  <si>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</si>
  <si>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</si>
  <si>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</si>
  <si>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</si>
  <si>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</si>
  <si>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</si>
  <si>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</si>
  <si>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</si>
  <si>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</si>
  <si>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</si>
  <si>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</si>
  <si>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</si>
  <si>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</si>
  <si>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</si>
  <si>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</si>
  <si>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</si>
  <si>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</si>
  <si>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</si>
  <si>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</si>
  <si>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</si>
  <si>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</si>
  <si>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</si>
  <si>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</si>
  <si>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</si>
  <si>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</si>
  <si>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</si>
  <si>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</si>
  <si>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</si>
  <si>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</si>
  <si>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</si>
  <si>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</si>
  <si>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</si>
  <si>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</si>
  <si>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</si>
  <si>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</si>
  <si>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</si>
  <si>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</si>
  <si>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</si>
  <si>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</si>
  <si>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</si>
  <si>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</si>
  <si>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</si>
  <si>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</si>
  <si>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</si>
  <si>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</si>
  <si>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</si>
  <si>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</si>
  <si>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</si>
  <si>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</si>
  <si>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</si>
  <si>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</si>
  <si>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</si>
  <si>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</si>
  <si>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</si>
  <si>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</si>
  <si>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</si>
  <si>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</si>
  <si>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</si>
  <si>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</si>
  <si>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</si>
  <si>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</si>
  <si>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</si>
  <si>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</si>
  <si>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</si>
  <si>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</si>
  <si>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</si>
  <si>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</si>
  <si>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</si>
  <si>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</si>
  <si>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</si>
  <si>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</si>
  <si>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</si>
  <si>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</si>
  <si>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</si>
  <si>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</si>
  <si>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</si>
  <si>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</si>
  <si>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</si>
  <si>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</si>
  <si>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</si>
  <si>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</si>
  <si>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</si>
  <si>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</si>
  <si>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</si>
  <si>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</si>
  <si>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</si>
  <si>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</si>
  <si>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</si>
  <si>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</si>
  <si>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</si>
  <si>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</si>
  <si>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</si>
  <si>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</si>
  <si>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</si>
  <si>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</si>
  <si>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</si>
  <si>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</si>
  <si>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</si>
  <si>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</si>
  <si>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</si>
  <si>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</si>
  <si>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</si>
  <si>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</si>
  <si>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</si>
  <si>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</si>
  <si>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</si>
  <si>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</si>
  <si>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</si>
  <si>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</si>
  <si>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</si>
  <si>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</si>
  <si>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</si>
  <si>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</si>
  <si>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</si>
  <si>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</si>
  <si>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</si>
  <si>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</si>
  <si>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</si>
  <si>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</si>
  <si>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</si>
  <si>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</si>
  <si>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</si>
  <si>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</si>
  <si>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</si>
  <si>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</si>
  <si>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</si>
  <si>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</si>
  <si>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</si>
  <si>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</si>
  <si>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</si>
  <si>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</si>
  <si>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</si>
  <si>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</si>
  <si>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</si>
  <si>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</si>
  <si>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</si>
  <si>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</si>
  <si>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</si>
  <si>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</si>
  <si>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</si>
  <si>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</si>
  <si>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</si>
  <si>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</si>
  <si>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</si>
  <si>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</si>
  <si>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</si>
  <si>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</si>
  <si>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</si>
  <si>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</si>
  <si>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</si>
  <si>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</si>
  <si>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</si>
  <si>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</si>
  <si>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</si>
  <si>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</si>
  <si>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</si>
  <si>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</si>
  <si>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</si>
  <si>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</si>
  <si>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</si>
  <si>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</si>
  <si>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</si>
  <si>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</si>
  <si>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</si>
  <si>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</si>
  <si>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</si>
  <si>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</si>
  <si>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</si>
  <si>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</si>
  <si>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</si>
  <si>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</si>
  <si>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</si>
  <si>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</si>
  <si>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</si>
  <si>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</si>
  <si>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</si>
  <si>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</si>
  <si>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</si>
  <si>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</si>
  <si>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</si>
  <si>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</si>
  <si>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</si>
  <si>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</si>
  <si>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</si>
  <si>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</si>
  <si>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</si>
  <si>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</si>
  <si>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</si>
  <si>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</si>
  <si>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</si>
  <si>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</si>
  <si>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</si>
  <si>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</si>
  <si>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</si>
  <si>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</si>
  <si>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</si>
  <si>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</si>
  <si>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</si>
  <si>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</si>
  <si>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</si>
  <si>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</si>
  <si>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</si>
  <si>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</si>
  <si>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</si>
  <si>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</si>
  <si>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</si>
  <si>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</si>
  <si>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</si>
  <si>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</si>
  <si>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</si>
  <si>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</si>
  <si>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</si>
  <si>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</si>
  <si>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</si>
  <si>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</si>
  <si>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</si>
  <si>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</si>
  <si>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</si>
  <si>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</si>
  <si>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</si>
  <si>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</si>
  <si>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</si>
  <si>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</si>
  <si>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</si>
  <si>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</si>
  <si>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</si>
  <si>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</si>
  <si>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</si>
  <si>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</si>
  <si>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</si>
  <si>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</si>
  <si>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</si>
  <si>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</si>
  <si>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</si>
  <si>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</si>
  <si>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</si>
  <si>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</si>
  <si>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</si>
  <si>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</si>
  <si>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</si>
  <si>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</si>
  <si>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</si>
  <si>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</si>
  <si>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</si>
  <si>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</si>
  <si>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</si>
  <si>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</si>
  <si>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</si>
  <si>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</si>
  <si>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</si>
  <si>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</si>
  <si>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</si>
  <si>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</si>
  <si>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</si>
  <si>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</si>
  <si>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</si>
  <si>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</si>
  <si>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</si>
  <si>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</si>
  <si>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</si>
  <si>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</si>
  <si>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</si>
  <si>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</si>
  <si>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</si>
  <si>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</si>
  <si>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</si>
  <si>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</si>
  <si>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</si>
  <si>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</si>
  <si>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</si>
  <si>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</si>
  <si>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</si>
  <si>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</si>
  <si>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</si>
  <si>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</si>
  <si>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</si>
  <si>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</si>
  <si>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</si>
  <si>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</si>
  <si>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</si>
  <si>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</si>
  <si>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</si>
  <si>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</si>
  <si>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</si>
  <si>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</si>
  <si>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</si>
  <si>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</si>
  <si>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</si>
  <si>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</si>
  <si>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</si>
  <si>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</si>
  <si>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</si>
  <si>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</si>
  <si>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</si>
  <si>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</si>
  <si>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</si>
  <si>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</si>
  <si>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</si>
  <si>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</si>
  <si>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</si>
  <si>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</si>
  <si>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</si>
  <si>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</si>
  <si>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</si>
  <si>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</si>
  <si>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</si>
  <si>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</si>
  <si>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</si>
  <si>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</si>
  <si>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</si>
  <si>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</si>
  <si>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</si>
  <si>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</si>
  <si>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</si>
  <si>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</si>
  <si>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</si>
  <si>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</si>
  <si>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</si>
  <si>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</si>
  <si>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</si>
  <si>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</si>
  <si>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</si>
  <si>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</si>
  <si>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</si>
  <si>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</si>
  <si>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</si>
  <si>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</si>
  <si>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</si>
  <si>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</si>
  <si>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</si>
  <si>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</si>
  <si>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</si>
  <si>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</si>
  <si>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</si>
  <si>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</si>
  <si>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</si>
  <si>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</si>
  <si>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</si>
  <si>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</si>
  <si>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</si>
  <si>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</si>
  <si>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</si>
  <si>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</si>
  <si>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</si>
  <si>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</si>
  <si>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</si>
  <si>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</si>
  <si>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</si>
  <si>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</si>
  <si>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</si>
  <si>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</si>
  <si>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</si>
  <si>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</si>
  <si>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</si>
  <si>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</si>
  <si>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</si>
  <si>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</si>
  <si>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</si>
  <si>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</si>
  <si>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</si>
  <si>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</si>
  <si>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</si>
  <si>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</si>
  <si>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</si>
  <si>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</si>
  <si>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</si>
  <si>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</si>
  <si>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</si>
  <si>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</si>
  <si>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</si>
  <si>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</si>
  <si>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</si>
  <si>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</si>
  <si>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</si>
  <si>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</si>
  <si>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</si>
  <si>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</si>
  <si>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</si>
  <si>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</si>
  <si>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</si>
  <si>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</si>
  <si>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</si>
  <si>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</si>
  <si>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</si>
  <si>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</si>
  <si>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</si>
  <si>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</si>
  <si>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</si>
  <si>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</si>
  <si>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</si>
  <si>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</si>
  <si>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</si>
  <si>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</si>
  <si>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</si>
  <si>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</si>
  <si>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</si>
  <si>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</si>
  <si>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</si>
  <si>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</si>
  <si>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</si>
  <si>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</si>
  <si>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</si>
  <si>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</si>
  <si>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</si>
  <si>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</si>
  <si>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</si>
  <si>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</si>
  <si>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</si>
  <si>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</si>
  <si>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</si>
  <si>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</si>
  <si>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</si>
  <si>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</si>
  <si>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</si>
  <si>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</si>
  <si>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</si>
  <si>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</si>
  <si>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</si>
  <si>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</si>
  <si>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</si>
  <si>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</si>
  <si>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</si>
  <si>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</si>
  <si>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</si>
  <si>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</si>
  <si>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</si>
  <si>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</si>
  <si>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</si>
  <si>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</si>
  <si>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</si>
  <si>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</si>
  <si>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</si>
  <si>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</si>
  <si>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</si>
  <si>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</si>
  <si>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</si>
  <si>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</si>
  <si>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</si>
  <si>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</si>
  <si>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</si>
  <si>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</si>
  <si>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</si>
  <si>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</si>
  <si>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</si>
  <si>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</si>
  <si>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</si>
  <si>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</si>
  <si>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</si>
  <si>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</si>
  <si>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</si>
  <si>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</si>
  <si>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</si>
  <si>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</si>
  <si>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</si>
  <si>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</si>
  <si>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</si>
  <si>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</si>
  <si>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</si>
  <si>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</si>
  <si>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</si>
  <si>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</si>
  <si>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</si>
  <si>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</si>
  <si>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</si>
  <si>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</si>
  <si>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</si>
  <si>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</si>
  <si>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</si>
  <si>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</si>
  <si>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</si>
  <si>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</si>
  <si>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</si>
  <si>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</si>
  <si>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</si>
  <si>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</si>
  <si>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</si>
  <si>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</si>
  <si>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</si>
  <si>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</si>
  <si>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</si>
  <si>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</si>
  <si>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</si>
  <si>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</si>
  <si>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</si>
  <si>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</si>
  <si>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</si>
  <si>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</si>
  <si>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</si>
  <si>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</si>
  <si>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</si>
  <si>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</si>
  <si>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</si>
  <si>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</si>
  <si>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</si>
  <si>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</si>
  <si>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</si>
  <si>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</si>
  <si>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</si>
  <si>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</si>
  <si>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</si>
  <si>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</si>
  <si>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</si>
  <si>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</si>
  <si>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</si>
  <si>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</si>
  <si>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</si>
  <si>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</si>
  <si>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</si>
  <si>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</si>
  <si>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</si>
  <si>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</si>
  <si>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</si>
  <si>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</si>
  <si>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</si>
  <si>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</si>
  <si>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</si>
  <si>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</si>
  <si>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</si>
  <si>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</si>
  <si>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</si>
  <si>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</si>
  <si>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</si>
  <si>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</si>
  <si>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</si>
  <si>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</si>
  <si>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</si>
  <si>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</si>
  <si>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</si>
  <si>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</si>
  <si>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</si>
  <si>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</si>
  <si>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</si>
  <si>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</si>
  <si>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</si>
  <si>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</si>
  <si>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</si>
  <si>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</si>
  <si>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</si>
  <si>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</si>
  <si>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</si>
  <si>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</si>
  <si>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</si>
  <si>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</si>
  <si>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</si>
  <si>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</si>
  <si>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</si>
  <si>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</si>
  <si>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</si>
  <si>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</si>
  <si>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</si>
  <si>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</si>
  <si>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</si>
  <si>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</si>
  <si>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</si>
  <si>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</si>
  <si>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</si>
  <si>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</si>
  <si>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</si>
  <si>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</si>
  <si>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</si>
  <si>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</si>
  <si>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</si>
  <si>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</si>
  <si>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</si>
  <si>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</si>
  <si>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</si>
  <si>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</si>
  <si>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</si>
  <si>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</si>
  <si>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</si>
  <si>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</si>
  <si>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</si>
  <si>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</si>
  <si>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</si>
  <si>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</si>
  <si>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</si>
  <si>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</si>
  <si>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</si>
  <si>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</si>
  <si>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</si>
  <si>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</si>
  <si>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</si>
  <si>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</si>
  <si>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</si>
  <si>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</si>
  <si>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</si>
  <si>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</si>
  <si>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</si>
  <si>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</si>
  <si>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</si>
  <si>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</si>
  <si>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</si>
  <si>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</si>
  <si>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</si>
  <si>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</si>
  <si>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</si>
  <si>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</si>
  <si>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</si>
  <si>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</si>
  <si>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</si>
  <si>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</si>
  <si>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</si>
  <si>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</si>
  <si>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</si>
  <si>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</si>
  <si>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</si>
  <si>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</si>
  <si>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</si>
  <si>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</si>
  <si>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</si>
  <si>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</si>
  <si>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</si>
  <si>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</si>
  <si>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</si>
  <si>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</si>
  <si>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</si>
  <si>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</si>
  <si>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</si>
  <si>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</si>
  <si>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</si>
  <si>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</si>
  <si>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</si>
  <si>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</si>
  <si>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</si>
  <si>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</si>
  <si>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</si>
  <si>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</si>
  <si>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</si>
  <si>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</si>
  <si>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</si>
  <si>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</si>
  <si>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</si>
  <si>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</si>
  <si>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</si>
  <si>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</si>
  <si>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</si>
  <si>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</si>
  <si>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</si>
  <si>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</si>
  <si>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</si>
  <si>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</si>
  <si>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</si>
  <si>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</si>
  <si>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</si>
  <si>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</si>
  <si>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</si>
  <si>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</si>
  <si>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</si>
  <si>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</si>
  <si>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</si>
  <si>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</si>
  <si>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</si>
  <si>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</si>
  <si>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</si>
  <si>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</si>
  <si>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</si>
  <si>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</si>
  <si>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</si>
  <si>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</si>
  <si>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</si>
  <si>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</si>
  <si>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</si>
  <si>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</si>
  <si>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</si>
  <si>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</si>
  <si>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</si>
  <si>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</si>
  <si>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</si>
  <si>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</si>
  <si>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</si>
  <si>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</si>
  <si>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</si>
  <si>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</si>
  <si>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</si>
  <si>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</si>
  <si>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</si>
  <si>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</si>
  <si>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</si>
  <si>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</si>
  <si>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</si>
  <si>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</si>
  <si>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</si>
  <si>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</si>
  <si>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</si>
  <si>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</si>
  <si>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</si>
  <si>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</si>
  <si>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</si>
  <si>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</si>
  <si>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</si>
  <si>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</si>
  <si>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</si>
  <si>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</si>
  <si>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</si>
  <si>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</si>
  <si>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</si>
  <si>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</si>
  <si>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</si>
  <si>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</si>
  <si>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</si>
  <si>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</si>
  <si>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</si>
  <si>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</si>
  <si>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</si>
  <si>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</si>
  <si>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</si>
  <si>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</si>
  <si>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</si>
  <si>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</si>
  <si>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</si>
  <si>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</si>
  <si>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</si>
  <si>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</si>
  <si>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</si>
  <si>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</si>
  <si>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</si>
  <si>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</si>
  <si>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</si>
  <si>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</si>
  <si>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</si>
  <si>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</si>
  <si>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</si>
  <si>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</si>
  <si>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</si>
  <si>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</si>
  <si>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</si>
  <si>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</si>
  <si>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</si>
  <si>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</si>
  <si>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</si>
  <si>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</si>
  <si>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</si>
  <si>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</si>
  <si>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</si>
  <si>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</si>
  <si>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</si>
  <si>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</si>
  <si>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</si>
  <si>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</si>
  <si>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</si>
  <si>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</si>
  <si>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</si>
  <si>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</si>
  <si>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</si>
  <si>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</si>
  <si>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</si>
  <si>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</si>
  <si>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</si>
  <si>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</si>
  <si>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</si>
  <si>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</si>
  <si>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</si>
  <si>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</si>
  <si>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</si>
  <si>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</si>
  <si>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</si>
  <si>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</si>
  <si>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</si>
  <si>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</si>
  <si>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</si>
  <si>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</si>
  <si>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</si>
  <si>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</si>
  <si>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</si>
  <si>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</si>
  <si>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</si>
  <si>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</si>
  <si>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</si>
  <si>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</si>
  <si>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</si>
  <si>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</si>
  <si>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</si>
  <si>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</si>
  <si>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</si>
  <si>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</si>
  <si>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</si>
  <si>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</si>
  <si>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</si>
  <si>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</si>
  <si>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</si>
  <si>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</si>
  <si>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</si>
  <si>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</si>
  <si>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</si>
  <si>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</si>
  <si>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</si>
  <si>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</si>
  <si>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</si>
  <si>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</si>
  <si>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</si>
  <si>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</si>
  <si>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</si>
  <si>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</si>
  <si>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</si>
  <si>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</si>
  <si>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</si>
  <si>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</si>
  <si>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</si>
  <si>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</si>
  <si>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</si>
  <si>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</si>
  <si>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</si>
  <si>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</si>
  <si>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</si>
  <si>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</si>
  <si>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</si>
  <si>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</si>
  <si>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</si>
  <si>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</si>
  <si>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</si>
  <si>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</si>
  <si>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</si>
  <si>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</si>
  <si>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</si>
  <si>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</si>
  <si>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</si>
  <si>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</si>
  <si>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</si>
  <si>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</si>
  <si>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</si>
  <si>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</si>
  <si>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</si>
  <si>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</si>
  <si>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</si>
  <si>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</si>
  <si>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</si>
  <si>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</si>
  <si>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</si>
  <si>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</si>
  <si>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</si>
  <si>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</si>
  <si>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</si>
  <si>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</si>
  <si>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</si>
  <si>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</si>
  <si>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</si>
  <si>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</si>
  <si>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</si>
  <si>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</si>
  <si>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</si>
  <si>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</si>
  <si>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</si>
  <si>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</si>
  <si>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</si>
  <si>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</si>
  <si>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</si>
  <si>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</si>
  <si>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</si>
  <si>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</si>
  <si>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</si>
  <si>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</si>
  <si>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</si>
  <si>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</si>
  <si>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</si>
  <si>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</si>
  <si>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</si>
  <si>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</si>
  <si>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</si>
  <si>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</si>
  <si>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</si>
  <si>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</si>
  <si>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</si>
  <si>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</si>
  <si>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</si>
  <si>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</si>
  <si>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</si>
  <si>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</si>
  <si>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</si>
  <si>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</si>
  <si>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</si>
  <si>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</si>
  <si>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</si>
  <si>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</si>
  <si>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</si>
  <si>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</si>
  <si>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</si>
  <si>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</si>
  <si>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</si>
  <si>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</si>
  <si>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</si>
  <si>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</si>
  <si>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</si>
  <si>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</si>
  <si>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</si>
  <si>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</si>
  <si>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</si>
  <si>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</si>
  <si>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</si>
  <si>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</si>
  <si>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</si>
  <si>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</si>
  <si>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</si>
  <si>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</si>
  <si>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</si>
  <si>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</si>
  <si>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</si>
  <si>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</si>
  <si>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</si>
  <si>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</si>
  <si>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</si>
  <si>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</si>
  <si>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</si>
  <si>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</si>
  <si>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</si>
  <si>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</si>
  <si>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</si>
  <si>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</si>
  <si>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</si>
  <si>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</si>
  <si>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</si>
  <si>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</si>
  <si>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</si>
  <si>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</si>
  <si>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</si>
  <si>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</si>
  <si>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</si>
  <si>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</si>
  <si>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</si>
  <si>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</si>
  <si>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</si>
  <si>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</si>
  <si>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</si>
  <si>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</si>
  <si>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</si>
  <si>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</si>
  <si>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</si>
  <si>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</si>
  <si>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</si>
  <si>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</si>
  <si>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</si>
  <si>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</si>
  <si>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</si>
  <si>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</si>
  <si>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</si>
  <si>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</si>
  <si>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</si>
  <si>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</si>
  <si>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</si>
  <si>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</si>
  <si>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</si>
  <si>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</si>
  <si>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</si>
  <si>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</si>
  <si>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</si>
  <si>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</si>
  <si>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</si>
  <si>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</si>
  <si>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</si>
  <si>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</si>
  <si>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</si>
  <si>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</si>
  <si>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</si>
  <si>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</si>
  <si>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</si>
  <si>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</si>
  <si>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</si>
  <si>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</si>
  <si>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</si>
  <si>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</si>
  <si>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</si>
  <si>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</si>
  <si>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</si>
  <si>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</si>
  <si>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</si>
  <si>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</si>
  <si>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</si>
  <si>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</si>
  <si>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</si>
  <si>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</si>
  <si>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</si>
  <si>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</si>
  <si>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</si>
  <si>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</si>
  <si>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</si>
  <si>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</si>
  <si>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</si>
  <si>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</si>
  <si>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</si>
  <si>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</si>
  <si>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</si>
  <si>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</si>
  <si>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</si>
  <si>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</si>
  <si>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</si>
  <si>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</si>
  <si>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</si>
  <si>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</si>
  <si>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</si>
  <si>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</si>
  <si>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</si>
  <si>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</si>
  <si>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</si>
  <si>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</si>
  <si>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</si>
  <si>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</si>
  <si>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</si>
  <si>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</si>
  <si>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</si>
  <si>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</si>
  <si>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</si>
  <si>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</si>
  <si>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</si>
  <si>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</si>
  <si>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</si>
  <si>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</si>
  <si>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</si>
  <si>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</si>
  <si>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</si>
  <si>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</si>
  <si>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</si>
  <si>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</si>
  <si>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</si>
  <si>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</si>
  <si>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</si>
  <si>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</si>
  <si>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</si>
  <si>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</si>
  <si>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</si>
  <si>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</si>
  <si>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</si>
  <si>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</si>
  <si>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</si>
  <si>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</si>
  <si>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</si>
  <si>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</si>
  <si>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</si>
  <si>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</si>
  <si>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</si>
  <si>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</si>
  <si>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</si>
  <si>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</si>
  <si>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</si>
  <si>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</si>
  <si>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</si>
  <si>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</si>
  <si>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</si>
  <si>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</si>
  <si>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</si>
  <si>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</si>
  <si>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</si>
  <si>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</si>
  <si>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</si>
  <si>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</si>
  <si>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</si>
  <si>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</si>
  <si>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</si>
  <si>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</si>
  <si>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</si>
  <si>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</si>
  <si>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</si>
  <si>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</si>
  <si>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</si>
  <si>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</si>
  <si>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</si>
  <si>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</si>
  <si>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</si>
  <si>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</si>
  <si>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</si>
  <si>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</si>
  <si>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</si>
  <si>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</si>
  <si>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</si>
  <si>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</si>
  <si>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</si>
  <si>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</si>
  <si>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</si>
  <si>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</si>
  <si>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</si>
  <si>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</si>
  <si>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</si>
  <si>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</si>
  <si>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</si>
  <si>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</si>
  <si>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</si>
  <si>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</si>
  <si>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</si>
  <si>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</si>
  <si>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</si>
  <si>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</si>
  <si>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</si>
  <si>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</si>
  <si>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</si>
  <si>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</si>
  <si>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</si>
  <si>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</si>
  <si>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</si>
  <si>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</si>
  <si>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</si>
  <si>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</si>
  <si>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</si>
  <si>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</si>
  <si>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</si>
  <si>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</si>
  <si>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</si>
  <si>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</si>
  <si>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</si>
  <si>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</si>
  <si>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</si>
  <si>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</si>
  <si>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</si>
  <si>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</si>
  <si>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</si>
  <si>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</si>
  <si>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</si>
  <si>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</si>
  <si>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</si>
  <si>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</si>
  <si>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</si>
  <si>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</si>
  <si>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</si>
  <si>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</si>
  <si>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</si>
  <si>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</si>
  <si>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</si>
  <si>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</si>
  <si>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</si>
  <si>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</si>
  <si>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</si>
  <si>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</si>
  <si>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</si>
  <si>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</si>
  <si>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</si>
  <si>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</si>
  <si>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</si>
  <si>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</si>
  <si>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</si>
  <si>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</si>
  <si>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</si>
  <si>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</si>
  <si>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</si>
  <si>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</si>
  <si>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</si>
  <si>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</si>
  <si>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</si>
  <si>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</si>
  <si>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</si>
  <si>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</si>
  <si>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</si>
  <si>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</si>
  <si>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</si>
  <si>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</si>
  <si>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</si>
  <si>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</si>
  <si>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</si>
  <si>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</si>
  <si>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</si>
  <si>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</si>
  <si>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</si>
  <si>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</si>
  <si>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</si>
  <si>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</si>
  <si>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</si>
  <si>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</si>
  <si>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</si>
  <si>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</si>
  <si>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</si>
  <si>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</si>
  <si>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</si>
  <si>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</si>
  <si>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</si>
  <si>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</si>
  <si>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</si>
  <si>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</si>
  <si>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</si>
  <si>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</si>
  <si>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</si>
  <si>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</si>
  <si>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</si>
  <si>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</si>
  <si>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</si>
  <si>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</si>
  <si>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</si>
  <si>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</si>
  <si>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</si>
  <si>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</si>
  <si>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</si>
  <si>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</si>
  <si>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</si>
  <si>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</si>
  <si>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</si>
  <si>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</si>
  <si>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</si>
  <si>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</si>
  <si>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</si>
  <si>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</si>
  <si>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</si>
  <si>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</si>
  <si>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</si>
  <si>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</si>
  <si>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</si>
  <si>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</si>
  <si>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</si>
  <si>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</si>
  <si>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</si>
  <si>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</si>
  <si>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</si>
  <si>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</si>
  <si>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</si>
  <si>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</si>
  <si>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</si>
  <si>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</si>
  <si>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</si>
  <si>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</si>
  <si>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</si>
  <si>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</si>
  <si>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</si>
  <si>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</si>
  <si>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</si>
  <si>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</si>
  <si>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</si>
  <si>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</si>
  <si>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</si>
  <si>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</si>
  <si>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</si>
  <si>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</si>
  <si>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</si>
  <si>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</si>
  <si>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</si>
  <si>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</si>
  <si>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</si>
  <si>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</si>
  <si>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</si>
  <si>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</si>
  <si>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</si>
  <si>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</si>
  <si>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</si>
  <si>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</si>
  <si>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</si>
  <si>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</si>
  <si>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</si>
  <si>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</si>
  <si>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</si>
  <si>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</si>
  <si>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</si>
  <si>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</si>
  <si>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</si>
  <si>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</si>
  <si>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</si>
  <si>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</si>
  <si>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</si>
  <si>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</si>
  <si>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</si>
  <si>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</si>
  <si>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</si>
  <si>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</si>
  <si>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</si>
  <si>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</si>
  <si>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</si>
  <si>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</si>
  <si>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</si>
  <si>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</si>
  <si>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</si>
  <si>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</si>
  <si>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</si>
  <si>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</si>
  <si>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</si>
  <si>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</si>
  <si>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</si>
  <si>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</si>
  <si>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</si>
  <si>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</si>
  <si>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</si>
  <si>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</si>
  <si>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</si>
  <si>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</si>
  <si>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</si>
  <si>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</si>
  <si>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</si>
  <si>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</si>
  <si>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</si>
  <si>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</si>
  <si>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</si>
  <si>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</si>
  <si>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</si>
  <si>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</si>
  <si>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</si>
  <si>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</si>
  <si>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</si>
  <si>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</si>
  <si>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</si>
  <si>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</si>
  <si>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</si>
  <si>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</si>
  <si>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</si>
  <si>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</si>
  <si>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</si>
  <si>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</si>
  <si>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</si>
  <si>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</si>
  <si>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</si>
  <si>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</si>
  <si>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</si>
  <si>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</si>
  <si>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</si>
  <si>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</si>
  <si>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</si>
  <si>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</si>
  <si>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</si>
  <si>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</si>
  <si>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</si>
  <si>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</si>
  <si>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</si>
  <si>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</si>
  <si>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</si>
  <si>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</si>
  <si>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</si>
  <si>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</si>
  <si>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</si>
  <si>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</si>
  <si>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</si>
  <si>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</si>
  <si>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</si>
  <si>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</si>
  <si>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</si>
  <si>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</si>
  <si>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</si>
  <si>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</si>
  <si>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</si>
  <si>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</si>
  <si>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</si>
  <si>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</si>
  <si>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</si>
  <si>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</si>
  <si>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</si>
  <si>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</si>
  <si>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</si>
  <si>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</si>
  <si>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</si>
  <si>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</si>
  <si>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</si>
  <si>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</si>
  <si>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</si>
  <si>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</si>
  <si>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</si>
  <si>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</si>
  <si>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</si>
  <si>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</si>
  <si>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</si>
  <si>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</si>
  <si>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</si>
  <si>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</si>
  <si>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</si>
  <si>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</si>
  <si>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</si>
  <si>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</si>
  <si>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</si>
  <si>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</si>
  <si>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</si>
  <si>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</si>
  <si>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</si>
  <si>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</si>
  <si>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</si>
  <si>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</si>
  <si>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</si>
  <si>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</si>
  <si>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</si>
  <si>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</si>
  <si>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</si>
  <si>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</si>
  <si>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</si>
  <si>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</si>
  <si>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</si>
  <si>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</si>
  <si>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</si>
  <si>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</si>
  <si>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</si>
  <si>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</si>
  <si>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</si>
  <si>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</si>
  <si>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</si>
  <si>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</si>
  <si>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</si>
  <si>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</si>
  <si>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</si>
  <si>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</si>
  <si>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</si>
  <si>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</si>
  <si>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</si>
  <si>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</si>
  <si>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</si>
  <si>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</si>
  <si>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</si>
  <si>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</si>
  <si>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</si>
  <si>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</si>
  <si>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</si>
  <si>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</si>
  <si>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</si>
  <si>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</si>
  <si>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</si>
  <si>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</si>
  <si>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</si>
  <si>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</si>
  <si>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</si>
  <si>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</si>
  <si>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</si>
  <si>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</si>
  <si>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</si>
  <si>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</si>
  <si>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</si>
  <si>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</si>
  <si>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</si>
  <si>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</si>
  <si>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</si>
  <si>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</si>
  <si>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</si>
  <si>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</si>
  <si>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</si>
  <si>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</si>
  <si>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</si>
  <si>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</si>
  <si>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</si>
  <si>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</si>
  <si>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</si>
  <si>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</si>
  <si>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</si>
  <si>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</si>
  <si>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</si>
  <si>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</si>
  <si>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</si>
  <si>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</si>
  <si>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</si>
  <si>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</si>
  <si>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</si>
  <si>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</si>
  <si>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</si>
  <si>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</si>
  <si>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</si>
  <si>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</si>
  <si>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</si>
  <si>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</si>
  <si>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</si>
  <si>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</si>
  <si>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</si>
  <si>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</si>
  <si>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</si>
  <si>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</si>
  <si>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</si>
  <si>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</si>
  <si>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</si>
  <si>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</si>
  <si>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</si>
  <si>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</si>
  <si>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</si>
  <si>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</si>
  <si>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</si>
  <si>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</si>
  <si>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</si>
  <si>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</si>
  <si>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</si>
  <si>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</si>
  <si>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</si>
  <si>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</si>
  <si>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</si>
  <si>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</si>
  <si>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</si>
  <si>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</si>
  <si>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</si>
  <si>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</si>
  <si>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</si>
  <si>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</si>
  <si>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</si>
  <si>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</si>
  <si>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</si>
  <si>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</si>
  <si>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</si>
  <si>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</si>
  <si>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</si>
  <si>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</si>
  <si>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</si>
  <si>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</si>
  <si>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</si>
  <si>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</si>
  <si>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</si>
  <si>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</si>
  <si>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</si>
  <si>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</si>
  <si>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</si>
  <si>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</si>
  <si>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</si>
  <si>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</si>
  <si>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</si>
  <si>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</si>
  <si>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</si>
  <si>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</si>
  <si>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</si>
  <si>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</si>
  <si>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</si>
  <si>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</si>
  <si>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</si>
  <si>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</si>
  <si>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</si>
  <si>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</si>
  <si>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</si>
  <si>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</si>
  <si>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</si>
  <si>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</si>
  <si>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</si>
  <si>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</si>
  <si>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</si>
  <si>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</si>
  <si>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</si>
  <si>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</si>
  <si>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</si>
  <si>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</si>
  <si>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</si>
  <si>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</si>
  <si>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</si>
  <si>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</si>
  <si>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</si>
  <si>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</si>
  <si>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</si>
  <si>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</si>
  <si>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</si>
  <si>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</si>
  <si>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</si>
  <si>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</si>
  <si>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</si>
  <si>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</si>
  <si>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</si>
  <si>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</si>
  <si>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</si>
  <si>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</si>
  <si>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</si>
  <si>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</si>
  <si>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</si>
  <si>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</si>
  <si>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</si>
  <si>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</si>
  <si>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</si>
  <si>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</si>
  <si>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</si>
  <si>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</si>
  <si>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</si>
  <si>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</si>
  <si>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</si>
  <si>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</si>
  <si>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</si>
  <si>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</si>
  <si>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</si>
  <si>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</si>
  <si>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</si>
  <si>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</si>
  <si>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</si>
  <si>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</si>
  <si>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</si>
  <si>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</si>
  <si>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</si>
  <si>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</si>
  <si>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</si>
  <si>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</si>
  <si>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</si>
  <si>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</si>
  <si>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</si>
  <si>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</si>
  <si>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</si>
  <si>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</si>
  <si>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</si>
  <si>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</si>
  <si>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</si>
  <si>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</si>
  <si>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</si>
  <si>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</si>
  <si>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</si>
  <si>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</si>
  <si>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</si>
  <si>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</si>
  <si>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</si>
  <si>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</si>
  <si>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</si>
  <si>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</si>
  <si>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</si>
  <si>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</si>
  <si>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</si>
  <si>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</si>
  <si>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</si>
  <si>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</si>
  <si>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</si>
  <si>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</si>
  <si>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</si>
  <si>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</si>
  <si>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</si>
  <si>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</si>
  <si>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</si>
  <si>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</si>
  <si>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</si>
  <si>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</si>
  <si>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</si>
  <si>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</si>
  <si>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</si>
  <si>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</si>
  <si>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</si>
  <si>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</si>
  <si>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</si>
  <si>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</si>
  <si>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</si>
  <si>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</si>
  <si>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</si>
  <si>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</si>
  <si>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</si>
  <si>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</si>
  <si>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</si>
  <si>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</si>
  <si>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</si>
  <si>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</si>
  <si>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</si>
  <si>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</si>
  <si>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</si>
  <si>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</si>
  <si>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</si>
  <si>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</si>
  <si>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</si>
  <si>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</si>
  <si>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</si>
  <si>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</si>
  <si>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</si>
  <si>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</si>
  <si>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</si>
  <si>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</si>
  <si>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</si>
  <si>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</si>
  <si>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</si>
  <si>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</si>
  <si>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</si>
  <si>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</si>
  <si>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</si>
  <si>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</si>
  <si>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</si>
  <si>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</si>
  <si>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</si>
  <si>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</si>
  <si>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</si>
  <si>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</si>
  <si>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</si>
  <si>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</si>
  <si>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</si>
  <si>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</si>
  <si>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</si>
  <si>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</si>
  <si>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</si>
  <si>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</si>
  <si>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</si>
  <si>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</si>
  <si>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</si>
  <si>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</si>
  <si>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</si>
  <si>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</si>
  <si>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</si>
  <si>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</si>
  <si>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</si>
  <si>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</si>
  <si>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</si>
  <si>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</si>
  <si>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</si>
  <si>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</si>
  <si>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</si>
  <si>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</si>
  <si>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</si>
  <si>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</si>
  <si>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</si>
  <si>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</si>
  <si>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</si>
  <si>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</si>
  <si>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</si>
  <si>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</si>
  <si>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</si>
  <si>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</si>
  <si>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</si>
  <si>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</si>
  <si>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</si>
  <si>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</si>
  <si>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</si>
  <si>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</si>
  <si>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</si>
  <si>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</si>
  <si>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</si>
  <si>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</si>
  <si>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</si>
  <si>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</si>
  <si>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</si>
  <si>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</si>
  <si>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</si>
  <si>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</si>
  <si>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</si>
  <si>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</si>
  <si>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</si>
  <si>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</si>
  <si>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</si>
  <si>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</si>
  <si>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</si>
  <si>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</si>
  <si>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</si>
  <si>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</si>
  <si>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</si>
  <si>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</si>
  <si>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</si>
  <si>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</si>
  <si>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</si>
  <si>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</si>
  <si>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</si>
  <si>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</si>
  <si>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</si>
  <si>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</si>
  <si>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</si>
  <si>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</si>
  <si>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</si>
  <si>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</si>
  <si>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</si>
  <si>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</si>
  <si>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</si>
  <si>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</si>
  <si>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</si>
  <si>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</si>
  <si>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</si>
  <si>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</si>
  <si>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</si>
  <si>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</si>
  <si>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</si>
  <si>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</si>
  <si>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</si>
  <si>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</si>
  <si>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</si>
  <si>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</si>
  <si>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</si>
  <si>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</si>
  <si>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</si>
  <si>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</si>
  <si>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</si>
  <si>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</si>
  <si>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</si>
  <si>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</si>
  <si>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</si>
  <si>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</si>
  <si>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</si>
  <si>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</si>
  <si>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</si>
  <si>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</si>
  <si>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</si>
  <si>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</si>
  <si>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</si>
  <si>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</si>
  <si>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</si>
  <si>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</si>
  <si>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</si>
  <si>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</si>
  <si>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</si>
  <si>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</si>
  <si>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</si>
  <si>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</si>
  <si>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</si>
  <si>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</si>
  <si>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</si>
  <si>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</si>
  <si>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</si>
  <si>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</si>
  <si>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</si>
  <si>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</si>
  <si>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</si>
  <si>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</si>
  <si>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</si>
  <si>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</si>
  <si>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</si>
  <si>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</si>
  <si>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</si>
  <si>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</si>
  <si>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</si>
  <si>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</si>
  <si>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</si>
  <si>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</si>
  <si>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</si>
  <si>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</si>
  <si>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</si>
  <si>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</si>
  <si>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</si>
  <si>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</si>
  <si>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</si>
  <si>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</si>
  <si>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</si>
  <si>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</si>
  <si>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</si>
  <si>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</si>
  <si>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</si>
  <si>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</si>
  <si>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</si>
  <si>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</si>
  <si>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</si>
  <si>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</si>
  <si>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</si>
  <si>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</si>
  <si>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</si>
  <si>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</si>
  <si>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</si>
  <si>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</si>
  <si>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</si>
  <si>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</si>
  <si>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</si>
  <si>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</si>
  <si>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</si>
  <si>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</si>
  <si>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</si>
  <si>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</si>
  <si>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</si>
  <si>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</si>
  <si>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</si>
  <si>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</si>
  <si>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</si>
  <si>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</si>
  <si>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</si>
  <si>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</si>
  <si>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</si>
  <si>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</si>
  <si>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</si>
  <si>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</si>
  <si>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</si>
  <si>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</si>
  <si>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</si>
  <si>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</si>
  <si>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</si>
  <si>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</si>
  <si>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</si>
  <si>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</si>
  <si>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</si>
  <si>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</si>
  <si>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</si>
  <si>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</si>
  <si>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</si>
  <si>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</si>
  <si>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</si>
  <si>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</si>
  <si>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</si>
  <si>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</si>
  <si>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</si>
  <si>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</si>
  <si>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</si>
  <si>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</si>
  <si>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</si>
  <si>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</si>
  <si>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</si>
  <si>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</si>
  <si>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</si>
  <si>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</si>
  <si>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</si>
  <si>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</si>
  <si>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</si>
  <si>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</si>
  <si>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</si>
  <si>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</si>
  <si>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</si>
  <si>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</si>
  <si>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</si>
  <si>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</si>
  <si>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</si>
  <si>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</si>
  <si>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</si>
  <si>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</si>
  <si>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</si>
  <si>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</si>
  <si>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</si>
  <si>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</si>
  <si>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</si>
  <si>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</si>
  <si>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</si>
  <si>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</si>
  <si>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</si>
  <si>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</si>
  <si>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</si>
  <si>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</si>
  <si>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</si>
  <si>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</si>
  <si>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</si>
  <si>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</si>
  <si>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</si>
  <si>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</si>
  <si>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</si>
  <si>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</si>
  <si>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</si>
  <si>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</si>
  <si>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</si>
  <si>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</si>
  <si>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</si>
  <si>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</si>
  <si>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</si>
  <si>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</si>
  <si>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</si>
  <si>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</si>
  <si>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</si>
  <si>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</si>
  <si>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</si>
  <si>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</si>
  <si>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</si>
  <si>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</si>
  <si>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</si>
  <si>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</si>
  <si>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</si>
  <si>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</si>
  <si>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</si>
  <si>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</si>
  <si>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</si>
  <si>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</si>
  <si>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</si>
  <si>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</si>
  <si>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</si>
  <si>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</si>
  <si>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</si>
  <si>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</si>
  <si>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</si>
  <si>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</si>
  <si>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</si>
  <si>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</si>
  <si>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</si>
  <si>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</si>
  <si>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</si>
  <si>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</si>
  <si>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</si>
  <si>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</si>
  <si>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</si>
  <si>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</si>
  <si>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</si>
  <si>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</si>
  <si>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</si>
  <si>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</si>
  <si>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</si>
  <si>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</si>
  <si>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</si>
  <si>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</si>
  <si>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</si>
  <si>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</si>
  <si>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</si>
  <si>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</si>
  <si>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</si>
  <si>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</si>
  <si>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</si>
  <si>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</si>
  <si>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</si>
  <si>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</si>
  <si>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</si>
  <si>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</si>
  <si>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</si>
  <si>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</si>
  <si>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</si>
  <si>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</si>
  <si>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</si>
  <si>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</si>
  <si>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</si>
  <si>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</si>
  <si>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</si>
  <si>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</si>
  <si>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</si>
  <si>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</si>
  <si>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</si>
  <si>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</si>
  <si>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</si>
  <si>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</si>
  <si>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</si>
  <si>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</si>
  <si>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</si>
  <si>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</si>
  <si>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</si>
  <si>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</si>
  <si>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</si>
  <si>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</si>
  <si>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</si>
  <si>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</si>
  <si>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</si>
  <si>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</si>
  <si>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</si>
  <si>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</si>
  <si>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</si>
  <si>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</si>
  <si>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</si>
  <si>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</si>
  <si>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</si>
  <si>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</si>
  <si>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</si>
  <si>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</si>
  <si>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</si>
  <si>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</si>
  <si>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</si>
  <si>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</si>
  <si>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</si>
  <si>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</si>
  <si>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</si>
  <si>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</si>
  <si>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</si>
  <si>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</si>
  <si>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</si>
  <si>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</si>
  <si>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</si>
  <si>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</si>
  <si>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</si>
  <si>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</si>
  <si>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</si>
  <si>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</si>
  <si>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</si>
  <si>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</si>
  <si>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</si>
  <si>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</si>
  <si>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</si>
  <si>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</si>
  <si>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</si>
  <si>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</si>
  <si>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</si>
  <si>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</si>
  <si>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</si>
  <si>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</si>
  <si>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</si>
  <si>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</si>
  <si>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</si>
  <si>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</si>
  <si>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</si>
  <si>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</si>
  <si>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</si>
  <si>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</si>
  <si>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</si>
  <si>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</si>
  <si>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</si>
  <si>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</si>
  <si>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</si>
  <si>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</si>
  <si>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</si>
  <si>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</si>
  <si>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</si>
  <si>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</si>
  <si>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</si>
  <si>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</si>
  <si>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</si>
  <si>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</si>
  <si>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</si>
  <si>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</si>
  <si>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</si>
  <si>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</si>
  <si>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</si>
  <si>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</si>
  <si>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</si>
  <si>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</si>
  <si>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</si>
  <si>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</si>
  <si>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</si>
  <si>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</si>
  <si>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</si>
  <si>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</si>
  <si>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</si>
  <si>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</si>
  <si>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</si>
  <si>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</si>
  <si>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</si>
  <si>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</si>
  <si>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</si>
  <si>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</si>
  <si>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</si>
  <si>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</si>
  <si>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</si>
  <si>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</si>
  <si>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</si>
  <si>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</si>
  <si>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</si>
  <si>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</si>
  <si>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</si>
  <si>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</si>
  <si>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</si>
  <si>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</si>
  <si>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</si>
  <si>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</si>
  <si>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</si>
  <si>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</si>
  <si>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</si>
  <si>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</si>
  <si>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</si>
  <si>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</si>
  <si>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</si>
  <si>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</si>
  <si>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</si>
  <si>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</si>
  <si>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</si>
  <si>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</si>
  <si>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</si>
  <si>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</si>
  <si>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</si>
  <si>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</si>
  <si>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</si>
  <si>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</si>
  <si>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</si>
  <si>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</si>
  <si>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</si>
  <si>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</si>
  <si>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</si>
  <si>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</si>
  <si>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</si>
  <si>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</si>
  <si>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</si>
  <si>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</si>
  <si>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</si>
  <si>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</si>
  <si>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</si>
  <si>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</si>
  <si>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</si>
  <si>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</si>
  <si>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</si>
  <si>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</si>
  <si>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</si>
  <si>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</si>
  <si>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</si>
  <si>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</si>
  <si>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</si>
  <si>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</si>
  <si>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</si>
  <si>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</si>
  <si>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</si>
  <si>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</si>
  <si>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</si>
  <si>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</si>
  <si>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</si>
  <si>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</si>
  <si>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</si>
  <si>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</si>
  <si>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</si>
  <si>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</si>
  <si>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</si>
  <si>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</si>
  <si>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</si>
  <si>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</si>
  <si>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</si>
  <si>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</si>
  <si>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</si>
  <si>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</si>
  <si>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</si>
  <si>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</si>
  <si>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</si>
  <si>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</si>
  <si>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</si>
  <si>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</si>
  <si>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</si>
  <si>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</si>
  <si>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</si>
  <si>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</si>
  <si>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</si>
  <si>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</si>
  <si>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</si>
  <si>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</si>
  <si>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</si>
  <si>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</si>
  <si>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</si>
  <si>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</si>
  <si>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</si>
  <si>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</si>
  <si>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</si>
  <si>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</si>
  <si>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</si>
  <si>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</si>
  <si>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</si>
  <si>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</si>
  <si>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</si>
  <si>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</si>
  <si>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</si>
  <si>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</si>
  <si>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</si>
  <si>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</si>
  <si>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</si>
  <si>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</si>
  <si>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</si>
  <si>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</si>
  <si>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</si>
  <si>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</si>
  <si>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</si>
  <si>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</si>
  <si>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</si>
  <si>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</si>
  <si>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</si>
  <si>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</si>
  <si>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</si>
  <si>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</si>
  <si>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</si>
  <si>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</si>
  <si>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</si>
  <si>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</si>
  <si>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</si>
  <si>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</si>
  <si>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</si>
  <si>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</si>
  <si>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</si>
  <si>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</si>
  <si>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</si>
  <si>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</si>
  <si>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</si>
  <si>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</si>
  <si>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</si>
  <si>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</si>
  <si>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</si>
  <si>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</si>
  <si>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</si>
  <si>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</si>
  <si>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</si>
  <si>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</si>
  <si>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</si>
  <si>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</si>
  <si>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</si>
  <si>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</si>
  <si>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</si>
  <si>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</si>
  <si>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</si>
  <si>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</si>
  <si>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</si>
  <si>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</si>
  <si>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</si>
  <si>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</si>
  <si>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</si>
  <si>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</si>
  <si>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</si>
  <si>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</si>
  <si>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</si>
  <si>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</si>
  <si>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</si>
  <si>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</si>
  <si>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</si>
  <si>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</si>
  <si>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</si>
  <si>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</si>
  <si>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</si>
  <si>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</si>
  <si>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</si>
  <si>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</si>
  <si>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</si>
  <si>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</si>
  <si>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</si>
  <si>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</si>
  <si>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</si>
  <si>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</si>
  <si>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</si>
  <si>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</si>
  <si>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</si>
  <si>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</si>
  <si>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</si>
  <si>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</si>
  <si>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</si>
  <si>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</si>
  <si>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</si>
  <si>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</si>
  <si>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</si>
  <si>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</si>
  <si>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</si>
  <si>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</si>
  <si>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</si>
  <si>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</si>
  <si>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</si>
  <si>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</si>
  <si>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</si>
  <si>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</si>
  <si>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</si>
  <si>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</si>
  <si>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</si>
  <si>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</si>
  <si>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</si>
  <si>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</si>
  <si>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</si>
  <si>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</si>
  <si>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</si>
  <si>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</si>
  <si>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</si>
  <si>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</si>
  <si>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</si>
  <si>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</si>
  <si>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</si>
  <si>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</si>
  <si>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</si>
  <si>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</si>
  <si>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</si>
  <si>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</si>
  <si>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</si>
  <si>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</si>
  <si>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</si>
  <si>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</si>
  <si>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</si>
  <si>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</si>
  <si>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</si>
  <si>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</si>
  <si>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</si>
  <si>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</si>
  <si>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</si>
  <si>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</si>
  <si>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</si>
  <si>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</si>
  <si>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</si>
  <si>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</si>
  <si>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</si>
  <si>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</si>
  <si>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</si>
  <si>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</si>
  <si>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</si>
  <si>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</si>
  <si>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</si>
  <si>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</si>
  <si>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</si>
  <si>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</si>
  <si>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</si>
  <si>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</si>
  <si>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</si>
  <si>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</si>
  <si>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</si>
  <si>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</si>
  <si>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</si>
  <si>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</si>
  <si>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</si>
  <si>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</si>
  <si>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</si>
  <si>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</si>
  <si>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</si>
  <si>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</si>
  <si>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</si>
  <si>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</si>
  <si>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</si>
  <si>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</si>
  <si>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</si>
  <si>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</si>
  <si>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</si>
  <si>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</si>
  <si>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</si>
  <si>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</si>
  <si>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</si>
  <si>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</si>
  <si>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</si>
  <si>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</si>
  <si>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</si>
  <si>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</si>
  <si>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</si>
  <si>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</si>
  <si>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</si>
  <si>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</si>
  <si>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</si>
  <si>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</si>
  <si>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</si>
  <si>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</si>
  <si>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</si>
  <si>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</si>
  <si>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</si>
  <si>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</si>
  <si>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</si>
  <si>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</si>
  <si>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</si>
  <si>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</si>
  <si>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</si>
  <si>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</si>
  <si>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</si>
  <si>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</si>
  <si>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</si>
  <si>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</si>
  <si>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</si>
  <si>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</si>
  <si>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</si>
  <si>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</si>
  <si>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</si>
  <si>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</si>
  <si>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</si>
  <si>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</si>
  <si>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</si>
  <si>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</si>
  <si>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</si>
  <si>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</si>
  <si>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</si>
  <si>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</si>
  <si>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</si>
  <si>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</si>
  <si>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2410 SVEUČILIŠTE U SPLITU - PRIRODOSLOVNO - MATEMATIČKI FAKULTET</t>
  </si>
  <si>
    <t>SRĐANA FERIĆ</t>
  </si>
  <si>
    <t>021/619-206</t>
  </si>
  <si>
    <t>sferic@pmfst.hr</t>
  </si>
  <si>
    <t>HRVATSKA ZAKLADA ZA ZNANOST (52209)</t>
  </si>
  <si>
    <t>SVEUČILIŠTE U SPLITU (2469)</t>
  </si>
  <si>
    <t>SMEQA</t>
  </si>
  <si>
    <t>IZMJENE I DOPUNE FINANCIJSKJSKOG PLANA
ZA 2024. I PROJEKCIJE ZA 2025. I 2026. GODINU</t>
  </si>
  <si>
    <t>PLAN ZA 2024</t>
  </si>
  <si>
    <t>POVEĆANJE/ SMANJENJE</t>
  </si>
  <si>
    <t>NOVI PLAN 
ZA 2024.</t>
  </si>
  <si>
    <t xml:space="preserve"> NOVI PLAN 
ZA 2024.</t>
  </si>
  <si>
    <t xml:space="preserve">  NOVI PLAN 
ZA 2024.</t>
  </si>
  <si>
    <t>MINISTARSTVO ZNANOSTI I OBRAZOVANJA  (1222)</t>
  </si>
  <si>
    <t>SPLIT, 13.12.2024.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</si>
</sst>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3" fontId="10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10" fillId="19" borderId="4" xfId="4" applyNumberFormat="1" applyFont="1" applyFill="1" applyBorder="1" applyAlignment="1" applyProtection="1">
      <alignment horizontal="right" vertical="center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" xfId="0" builtinId="0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90" zoomScaleNormal="90" workbookViewId="0">
      <selection activeCell="C18" sqref="C18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80" t="s">
        <v>4818</v>
      </c>
      <c r="D1" s="381"/>
      <c r="E1" s="381"/>
      <c r="F1" s="381"/>
      <c r="G1" s="38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83" t="s">
        <v>4832</v>
      </c>
      <c r="D2" s="384"/>
      <c r="E2" s="384"/>
      <c r="F2" s="384"/>
      <c r="G2" s="38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83" t="s">
        <v>4819</v>
      </c>
      <c r="D3" s="384"/>
      <c r="E3" s="384"/>
      <c r="F3" s="384"/>
      <c r="G3" s="385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83" t="s">
        <v>4820</v>
      </c>
      <c r="D4" s="384"/>
      <c r="E4" s="384"/>
      <c r="F4" s="384"/>
      <c r="G4" s="385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83" t="s">
        <v>4821</v>
      </c>
      <c r="D5" s="384"/>
      <c r="E5" s="384"/>
      <c r="F5" s="384"/>
      <c r="G5" s="385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76" t="s">
        <v>4825</v>
      </c>
      <c r="C7" s="376"/>
      <c r="D7" s="376"/>
      <c r="E7" s="377"/>
      <c r="F7" s="377"/>
      <c r="G7" s="377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76" t="s">
        <v>3</v>
      </c>
      <c r="C9" s="376"/>
      <c r="D9" s="376"/>
      <c r="E9" s="377"/>
      <c r="F9" s="377"/>
      <c r="G9" s="377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78" t="s">
        <v>3879</v>
      </c>
      <c r="C11" s="378"/>
      <c r="D11" s="378"/>
      <c r="E11" s="379"/>
      <c r="F11" s="379"/>
      <c r="G11" s="379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4826</v>
      </c>
      <c r="D13" s="59" t="s">
        <v>4827</v>
      </c>
      <c r="E13" s="59" t="s">
        <v>4828</v>
      </c>
      <c r="F13" s="59" t="s">
        <v>4777</v>
      </c>
      <c r="G13" s="59" t="s">
        <v>4778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6818421</v>
      </c>
      <c r="D14" s="61">
        <f>SUM(D15:D16)</f>
        <v>280982</v>
      </c>
      <c r="E14" s="61">
        <f>SUM(E15:E16)</f>
        <v>7099403</v>
      </c>
      <c r="F14" s="61">
        <f>+F15+F16</f>
        <v>5772891</v>
      </c>
      <c r="G14" s="61">
        <f>+G15+G16</f>
        <v>5648512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1">
        <v>6818421</v>
      </c>
      <c r="D15" s="371">
        <f>E15-C15</f>
        <v>280982</v>
      </c>
      <c r="E15" s="64">
        <f>'A.1 PRIHODI I RASHODI EK'!F11</f>
        <v>7099403</v>
      </c>
      <c r="F15" s="64">
        <f>'A.1 PRIHODI I RASHODI EK'!G11</f>
        <v>5772891</v>
      </c>
      <c r="G15" s="64">
        <f>'A.1 PRIHODI I RASHODI EK'!H11</f>
        <v>5648512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1">
        <v>0</v>
      </c>
      <c r="D16" s="371">
        <v>0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6865970</v>
      </c>
      <c r="D17" s="68">
        <f>SUM(D18:D19)</f>
        <v>611211</v>
      </c>
      <c r="E17" s="68">
        <f>SUM(E18:E19)</f>
        <v>7477181</v>
      </c>
      <c r="F17" s="68">
        <f>+F18+F19</f>
        <v>5912393</v>
      </c>
      <c r="G17" s="68">
        <f>+G18+G19</f>
        <v>5760408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69">
        <v>6760795</v>
      </c>
      <c r="D18" s="371">
        <f t="shared" ref="D18:D19" si="2">E18-C18</f>
        <v>554021</v>
      </c>
      <c r="E18" s="69">
        <f>'A.1 PRIHODI I RASHODI EK'!F27</f>
        <v>7314816</v>
      </c>
      <c r="F18" s="69">
        <f>'A.1 PRIHODI I RASHODI EK'!G27</f>
        <v>5841153</v>
      </c>
      <c r="G18" s="69">
        <f>'A.1 PRIHODI I RASHODI EK'!H27</f>
        <v>5692852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69">
        <v>105175</v>
      </c>
      <c r="D19" s="371">
        <f t="shared" si="2"/>
        <v>57190</v>
      </c>
      <c r="E19" s="69">
        <f>'A.1 PRIHODI I RASHODI EK'!F35</f>
        <v>162365</v>
      </c>
      <c r="F19" s="69">
        <f>'A.1 PRIHODI I RASHODI EK'!G35</f>
        <v>71240</v>
      </c>
      <c r="G19" s="69">
        <f>'A.1 PRIHODI I RASHODI EK'!H35</f>
        <v>67556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-47549</v>
      </c>
      <c r="D20" s="61">
        <f>+D14-D17</f>
        <v>-330229</v>
      </c>
      <c r="E20" s="61">
        <f>+E14-E17</f>
        <v>-377778</v>
      </c>
      <c r="F20" s="61">
        <f>+F14-F17</f>
        <v>-139502</v>
      </c>
      <c r="G20" s="61">
        <f>+G14-G17</f>
        <v>-111896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4"/>
      <c r="C21" s="374"/>
      <c r="D21" s="374"/>
      <c r="E21" s="375"/>
      <c r="F21" s="375"/>
      <c r="G21" s="375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76" t="s">
        <v>3881</v>
      </c>
      <c r="C22" s="376"/>
      <c r="D22" s="376"/>
      <c r="E22" s="377"/>
      <c r="F22" s="377"/>
      <c r="G22" s="377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4826</v>
      </c>
      <c r="D24" s="59" t="s">
        <v>4827</v>
      </c>
      <c r="E24" s="59" t="s">
        <v>4828</v>
      </c>
      <c r="F24" s="59" t="s">
        <v>4777</v>
      </c>
      <c r="G24" s="59" t="s">
        <v>4778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4049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1">
        <v>0</v>
      </c>
      <c r="D25" s="371">
        <v>0</v>
      </c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1">
        <v>0</v>
      </c>
      <c r="D26" s="371">
        <v>0</v>
      </c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4772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3">+F25-F26</f>
        <v>0</v>
      </c>
      <c r="G27" s="68">
        <f t="shared" si="3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2">
        <v>505110</v>
      </c>
      <c r="D28" s="371">
        <f t="shared" ref="D28" si="4">E28-C28</f>
        <v>539256</v>
      </c>
      <c r="E28" s="69">
        <f>+'Unos prijenosa'!D5</f>
        <v>1044366</v>
      </c>
      <c r="F28" s="69">
        <f>+'Unos prijenosa'!D13</f>
        <v>886953</v>
      </c>
      <c r="G28" s="69">
        <f>+'Unos prijenosa'!D21</f>
        <v>747451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4773</v>
      </c>
      <c r="C29" s="373">
        <v>-457561</v>
      </c>
      <c r="D29" s="371">
        <v>-209027</v>
      </c>
      <c r="E29" s="72">
        <v>-666588</v>
      </c>
      <c r="F29" s="72">
        <v>-747451</v>
      </c>
      <c r="G29" s="73">
        <f>+'Unos prijenosa'!D23</f>
        <v>-635555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47549</v>
      </c>
      <c r="D30" s="68">
        <f>+D27+D28+D29</f>
        <v>330229</v>
      </c>
      <c r="E30" s="68">
        <f>+E27+E28+E29</f>
        <v>377778</v>
      </c>
      <c r="F30" s="68">
        <f t="shared" ref="F30:G30" si="5">+F27+F28+F29</f>
        <v>139502</v>
      </c>
      <c r="G30" s="68">
        <f t="shared" si="5"/>
        <v>111896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74"/>
      <c r="C31" s="374"/>
      <c r="D31" s="374"/>
      <c r="E31" s="375"/>
      <c r="F31" s="375"/>
      <c r="G31" s="375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4814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6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6"/>
        <v>68</v>
      </c>
      <c r="N72" s="110" t="str">
        <f t="shared" ref="N72:N134" si="7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6"/>
        <v>69</v>
      </c>
      <c r="N73" s="110" t="str">
        <f t="shared" si="7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6"/>
        <v>70</v>
      </c>
      <c r="N74" s="110" t="str">
        <f t="shared" si="7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6"/>
        <v>71</v>
      </c>
      <c r="N75" s="110" t="str">
        <f t="shared" si="7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6"/>
        <v>72</v>
      </c>
      <c r="N76" s="110" t="str">
        <f t="shared" si="7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6"/>
        <v>73</v>
      </c>
      <c r="N77" s="110" t="str">
        <f t="shared" si="7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6"/>
        <v>74</v>
      </c>
      <c r="N78" s="110" t="str">
        <f t="shared" si="7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6"/>
        <v>75</v>
      </c>
      <c r="N79" s="110" t="str">
        <f t="shared" si="7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6"/>
        <v>76</v>
      </c>
      <c r="N80" s="110" t="str">
        <f t="shared" si="7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6"/>
        <v>77</v>
      </c>
      <c r="N81" s="110" t="str">
        <f t="shared" si="7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6"/>
        <v>78</v>
      </c>
      <c r="N82" s="110" t="str">
        <f t="shared" si="7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6"/>
        <v>79</v>
      </c>
      <c r="N83" s="110" t="str">
        <f t="shared" si="7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6"/>
        <v>80</v>
      </c>
      <c r="N84" s="110" t="str">
        <f t="shared" si="7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6"/>
        <v>81</v>
      </c>
      <c r="N85" s="110" t="str">
        <f t="shared" si="7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6"/>
        <v>82</v>
      </c>
      <c r="N86" s="110" t="str">
        <f t="shared" si="7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6"/>
        <v>83</v>
      </c>
      <c r="N87" s="110" t="str">
        <f t="shared" si="7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6"/>
        <v>84</v>
      </c>
      <c r="N88" s="110" t="str">
        <f t="shared" si="7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6"/>
        <v>85</v>
      </c>
      <c r="N89" s="110" t="str">
        <f t="shared" si="7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6"/>
        <v>86</v>
      </c>
      <c r="N90" s="110" t="str">
        <f t="shared" si="7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6"/>
        <v>87</v>
      </c>
      <c r="N91" s="110" t="str">
        <f t="shared" si="7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6"/>
        <v>88</v>
      </c>
      <c r="N92" s="110" t="str">
        <f t="shared" si="7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6"/>
        <v>89</v>
      </c>
      <c r="N93" s="110" t="str">
        <f t="shared" si="7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6"/>
        <v>90</v>
      </c>
      <c r="N94" s="110" t="str">
        <f t="shared" si="7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6"/>
        <v>91</v>
      </c>
      <c r="N95" s="110" t="str">
        <f t="shared" si="7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6"/>
        <v>92</v>
      </c>
      <c r="N96" s="110" t="str">
        <f t="shared" si="7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6"/>
        <v>93</v>
      </c>
      <c r="N97" s="110" t="str">
        <f t="shared" si="7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6"/>
        <v>94</v>
      </c>
      <c r="N98" s="110" t="str">
        <f t="shared" si="7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6"/>
        <v>95</v>
      </c>
      <c r="N99" s="110" t="str">
        <f t="shared" si="7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6"/>
        <v>96</v>
      </c>
      <c r="N100" s="110" t="str">
        <f t="shared" si="7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6"/>
        <v>97</v>
      </c>
      <c r="N101" s="110" t="str">
        <f t="shared" si="7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6"/>
        <v>98</v>
      </c>
      <c r="N102" s="110" t="str">
        <f t="shared" si="7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6"/>
        <v>99</v>
      </c>
      <c r="N103" s="110" t="str">
        <f t="shared" si="7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6"/>
        <v>100</v>
      </c>
      <c r="N104" s="110" t="str">
        <f t="shared" si="7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6"/>
        <v>101</v>
      </c>
      <c r="N105" s="110" t="str">
        <f t="shared" si="7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6"/>
        <v>102</v>
      </c>
      <c r="N106" s="110" t="str">
        <f t="shared" si="7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6"/>
        <v>103</v>
      </c>
      <c r="N107" s="110" t="str">
        <f t="shared" si="7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6"/>
        <v>104</v>
      </c>
      <c r="N108" s="110" t="str">
        <f t="shared" si="7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6"/>
        <v>105</v>
      </c>
      <c r="N109" s="110" t="str">
        <f t="shared" si="7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6"/>
        <v>106</v>
      </c>
      <c r="N110" s="110" t="str">
        <f t="shared" si="7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6"/>
        <v>107</v>
      </c>
      <c r="N111" s="110" t="str">
        <f t="shared" si="7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6"/>
        <v>108</v>
      </c>
      <c r="N112" s="110" t="str">
        <f t="shared" si="7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6"/>
        <v>109</v>
      </c>
      <c r="N113" s="110" t="str">
        <f t="shared" si="7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6"/>
        <v>110</v>
      </c>
      <c r="N114" s="110" t="str">
        <f t="shared" si="7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6"/>
        <v>111</v>
      </c>
      <c r="N115" s="110" t="str">
        <f t="shared" si="7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6"/>
        <v>112</v>
      </c>
      <c r="N116" s="110" t="str">
        <f t="shared" si="7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6"/>
        <v>113</v>
      </c>
      <c r="N117" s="110" t="str">
        <f t="shared" si="7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6"/>
        <v>114</v>
      </c>
      <c r="N118" s="110" t="str">
        <f t="shared" si="7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6"/>
        <v>115</v>
      </c>
      <c r="N119" s="110" t="str">
        <f t="shared" si="7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6"/>
        <v>116</v>
      </c>
      <c r="N120" s="110" t="str">
        <f t="shared" si="7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6"/>
        <v>117</v>
      </c>
      <c r="N121" s="110" t="str">
        <f t="shared" si="7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6"/>
        <v>118</v>
      </c>
      <c r="N122" s="110" t="str">
        <f t="shared" si="7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6"/>
        <v>119</v>
      </c>
      <c r="N123" s="110" t="str">
        <f t="shared" si="7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6"/>
        <v>120</v>
      </c>
      <c r="N124" s="110" t="str">
        <f t="shared" si="7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6"/>
        <v>121</v>
      </c>
      <c r="N125" s="110" t="str">
        <f t="shared" si="7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6"/>
        <v>122</v>
      </c>
      <c r="N126" s="110" t="str">
        <f t="shared" si="7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6"/>
        <v>123</v>
      </c>
      <c r="N127" s="110" t="str">
        <f t="shared" si="7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6"/>
        <v>124</v>
      </c>
      <c r="N128" s="110" t="str">
        <f t="shared" si="7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6"/>
        <v>125</v>
      </c>
      <c r="N129" s="110" t="str">
        <f t="shared" si="7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6"/>
        <v>126</v>
      </c>
      <c r="N130" s="110" t="str">
        <f t="shared" si="7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6"/>
        <v>127</v>
      </c>
      <c r="N131" s="110" t="str">
        <f t="shared" si="7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6"/>
        <v>128</v>
      </c>
      <c r="N132" s="110" t="str">
        <f t="shared" si="7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6"/>
        <v>129</v>
      </c>
      <c r="N133" s="110" t="str">
        <f t="shared" si="7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6"/>
        <v>130</v>
      </c>
      <c r="N134" s="110" t="str">
        <f t="shared" si="7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8">+M134+1</f>
        <v>131</v>
      </c>
      <c r="N135" s="110" t="str">
        <f t="shared" ref="N135:N137" si="9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8"/>
        <v>132</v>
      </c>
      <c r="N136" s="110" t="str">
        <f t="shared" si="9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8"/>
        <v>133</v>
      </c>
      <c r="N137" s="110" t="str">
        <f t="shared" si="9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G28" sqref="G2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6" t="s">
        <v>4040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4829</v>
      </c>
      <c r="H2" s="87" t="s">
        <v>4777</v>
      </c>
      <c r="I2" s="87" t="s">
        <v>4778</v>
      </c>
      <c r="J2" s="201" t="s">
        <v>4038</v>
      </c>
      <c r="K2" s="201" t="s">
        <v>4812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5469371</v>
      </c>
      <c r="H3" s="224">
        <v>4689332</v>
      </c>
      <c r="I3" s="224">
        <v>4712420</v>
      </c>
      <c r="J3" s="49"/>
      <c r="K3" t="str">
        <f>IF(E3="","",'OPĆI DIO'!$C$1)</f>
        <v>2410 SVEUČILIŠTE U SPLITU - PRIRODOSLOVNO - MATEMATIČKI FAKULTET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11</v>
      </c>
      <c r="D4" s="38" t="str">
        <f t="shared" ref="D4:D66" si="4">IFERROR(VLOOKUP(E4,$R$6:$U$113,4,FALSE),"")</f>
        <v>Opći prihodi i primici</v>
      </c>
      <c r="E4" s="322" t="s">
        <v>642</v>
      </c>
      <c r="F4" s="86" t="str">
        <f t="shared" ref="F4:F66" si="5">IFERROR(VLOOKUP(E4,$R$6:$U$113,2,FALSE),"")</f>
        <v>Prihodi iz nadležnog proračuna za financiranje redovne djelatnosti proračunskih korisnika</v>
      </c>
      <c r="G4" s="224">
        <v>518259</v>
      </c>
      <c r="H4" s="224">
        <v>518259</v>
      </c>
      <c r="I4" s="224">
        <v>518259</v>
      </c>
      <c r="J4" s="49"/>
      <c r="K4" s="246" t="str">
        <f>IF(E4="","",'OPĆI DIO'!$C$1)</f>
        <v>2410 SVEUČILIŠTE U SPLITU - PRIRODOSLOVNO - MATEMATIČKI FAKULTET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11</v>
      </c>
      <c r="D5" s="38" t="str">
        <f t="shared" si="4"/>
        <v>Opći prihodi i primici</v>
      </c>
      <c r="E5" s="322" t="s">
        <v>642</v>
      </c>
      <c r="F5" s="86" t="str">
        <f t="shared" si="5"/>
        <v>Prihodi iz nadležnog proračuna za financiranje redovne djelatnosti proračunskih korisnika</v>
      </c>
      <c r="G5" s="224">
        <v>11500</v>
      </c>
      <c r="H5" s="224">
        <v>11500</v>
      </c>
      <c r="I5" s="224">
        <v>11500</v>
      </c>
      <c r="J5" s="49"/>
      <c r="K5" s="246" t="str">
        <f>IF(E5="","",'OPĆI DIO'!$C$1)</f>
        <v>2410 SVEUČILIŠTE U SPLITU - PRIRODOSLOVNO - MATEMATIČKI FAKULTET</v>
      </c>
      <c r="L5" s="40" t="str">
        <f t="shared" si="6"/>
        <v>67</v>
      </c>
      <c r="M5" s="40" t="str">
        <f t="shared" si="7"/>
        <v>671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31</v>
      </c>
      <c r="D6" s="38" t="str">
        <f t="shared" si="4"/>
        <v>Vlastiti prihodi</v>
      </c>
      <c r="E6" s="322">
        <v>6614</v>
      </c>
      <c r="F6" s="86" t="str">
        <f t="shared" si="5"/>
        <v>Prihodi od prodanih proizvoda i robe</v>
      </c>
      <c r="G6" s="224">
        <v>600</v>
      </c>
      <c r="H6" s="224">
        <v>1055</v>
      </c>
      <c r="I6" s="224">
        <v>1055</v>
      </c>
      <c r="J6" s="49"/>
      <c r="K6" s="246" t="str">
        <f>IF(E6="","",'OPĆI DIO'!$C$1)</f>
        <v>2410 SVEUČILIŠTE U SPLITU - PRIRODOSLOVNO - MATEMATIČKI FAKULTET</v>
      </c>
      <c r="L6" s="40" t="str">
        <f>LEFT(E6,2)</f>
        <v>66</v>
      </c>
      <c r="M6" s="40" t="str">
        <f t="shared" si="7"/>
        <v>661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31</v>
      </c>
      <c r="D7" s="38" t="str">
        <f t="shared" si="4"/>
        <v>Vlastiti prihodi</v>
      </c>
      <c r="E7" s="322">
        <v>6615</v>
      </c>
      <c r="F7" s="86" t="str">
        <f t="shared" si="5"/>
        <v>Prihodi od pruženih usluga</v>
      </c>
      <c r="G7" s="224">
        <v>70000</v>
      </c>
      <c r="H7" s="224">
        <v>38748</v>
      </c>
      <c r="I7" s="224">
        <v>38748</v>
      </c>
      <c r="J7" s="49"/>
      <c r="K7" s="246" t="str">
        <f>IF(E7="","",'OPĆI DIO'!$C$1)</f>
        <v>2410 SVEUČILIŠTE U SPLITU - PRIRODOSLOVNO - MATEMATIČKI FAKULTET</v>
      </c>
      <c r="L7" s="40" t="str">
        <f t="shared" si="6"/>
        <v>66</v>
      </c>
      <c r="M7" s="40" t="str">
        <f t="shared" si="7"/>
        <v>661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43</v>
      </c>
      <c r="D8" s="38" t="str">
        <f t="shared" si="4"/>
        <v>Ostali prihodi za posebne namjene</v>
      </c>
      <c r="E8" s="322">
        <v>65264</v>
      </c>
      <c r="F8" s="86" t="str">
        <f t="shared" si="5"/>
        <v>Sufinanciranje cijene usluge, participacije i slično</v>
      </c>
      <c r="G8" s="224">
        <v>430000</v>
      </c>
      <c r="H8" s="224">
        <v>330000</v>
      </c>
      <c r="I8" s="224">
        <v>330000</v>
      </c>
      <c r="J8" s="49"/>
      <c r="K8" s="246" t="str">
        <f>IF(E8="","",'OPĆI DIO'!$C$1)</f>
        <v>2410 SVEUČILIŠTE U SPLITU - PRIRODOSLOVNO - MATEMATIČKI FAKULTET</v>
      </c>
      <c r="L8" s="40" t="str">
        <f t="shared" si="6"/>
        <v>65</v>
      </c>
      <c r="M8" s="40" t="str">
        <f t="shared" si="7"/>
        <v>652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51</v>
      </c>
      <c r="D9" s="38" t="str">
        <f t="shared" si="4"/>
        <v xml:space="preserve">Pomoći EU </v>
      </c>
      <c r="E9" s="322">
        <v>632311700</v>
      </c>
      <c r="F9" s="86" t="str">
        <f t="shared" si="5"/>
        <v>Tekuće pomoći od institucija i tijela EU - ostalo</v>
      </c>
      <c r="G9" s="224">
        <v>0</v>
      </c>
      <c r="H9" s="224">
        <v>28000</v>
      </c>
      <c r="I9" s="224">
        <v>0</v>
      </c>
      <c r="J9" s="49"/>
      <c r="K9" s="246" t="str">
        <f>IF(E9="","",'OPĆI DIO'!$C$1)</f>
        <v>2410 SVEUČILIŠTE U SPLITU - PRIRODOSLOVNO - MATEMATIČKI FAKULTET</v>
      </c>
      <c r="L9" s="40" t="str">
        <f t="shared" si="6"/>
        <v>63</v>
      </c>
      <c r="M9" s="40" t="str">
        <f t="shared" si="7"/>
        <v>632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52</v>
      </c>
      <c r="D10" s="38" t="str">
        <f t="shared" si="4"/>
        <v xml:space="preserve">Ostale pomoći i darovnice </v>
      </c>
      <c r="E10" s="324">
        <v>6391</v>
      </c>
      <c r="F10" s="86" t="str">
        <f t="shared" si="5"/>
        <v>Tekući prijenosi između proračunskih korisnika istog proračuna</v>
      </c>
      <c r="G10" s="224">
        <v>219264</v>
      </c>
      <c r="H10" s="224">
        <v>51449</v>
      </c>
      <c r="I10" s="224">
        <v>2575</v>
      </c>
      <c r="J10" s="49" t="s">
        <v>4822</v>
      </c>
      <c r="K10" s="246" t="str">
        <f>IF(E10="","",'OPĆI DIO'!$C$1)</f>
        <v>2410 SVEUČILIŠTE U SPLITU - PRIRODOSLOVNO - MATEMATIČKI FAKULTET</v>
      </c>
      <c r="L10" s="40" t="str">
        <f t="shared" si="6"/>
        <v>63</v>
      </c>
      <c r="M10" s="40" t="str">
        <f t="shared" si="7"/>
        <v>639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52</v>
      </c>
      <c r="D11" s="38" t="str">
        <f t="shared" si="4"/>
        <v xml:space="preserve">Ostale pomoći i darovnice </v>
      </c>
      <c r="E11" s="324">
        <v>6391</v>
      </c>
      <c r="F11" s="86" t="str">
        <f t="shared" si="5"/>
        <v>Tekući prijenosi između proračunskih korisnika istog proračuna</v>
      </c>
      <c r="G11" s="224">
        <v>57734</v>
      </c>
      <c r="H11" s="224">
        <v>28000</v>
      </c>
      <c r="I11" s="224">
        <v>0</v>
      </c>
      <c r="J11" s="49" t="s">
        <v>4822</v>
      </c>
      <c r="K11" s="246" t="str">
        <f>IF(E11="","",'OPĆI DIO'!$C$1)</f>
        <v>2410 SVEUČILIŠTE U SPLITU - PRIRODOSLOVNO - MATEMATIČKI FAKULTET</v>
      </c>
      <c r="L11" s="40" t="str">
        <f t="shared" si="6"/>
        <v>63</v>
      </c>
      <c r="M11" s="40" t="str">
        <f t="shared" si="7"/>
        <v>639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08006</v>
      </c>
      <c r="B12" s="319" t="str">
        <f>IF(E12="","",VLOOKUP('OPĆI DIO'!$C$1,'OPĆI DIO'!$N$4:$W$137,9,FALSE))</f>
        <v>Sveučilišta i veleučilišta u Republici Hrvatskoj</v>
      </c>
      <c r="C12" s="83">
        <f t="shared" si="3"/>
        <v>52</v>
      </c>
      <c r="D12" s="38" t="str">
        <f t="shared" si="4"/>
        <v xml:space="preserve">Ostale pomoći i darovnice </v>
      </c>
      <c r="E12" s="324">
        <v>6391</v>
      </c>
      <c r="F12" s="86" t="str">
        <f t="shared" si="5"/>
        <v>Tekući prijenosi između proračunskih korisnika istog proračuna</v>
      </c>
      <c r="G12" s="224">
        <v>22155</v>
      </c>
      <c r="H12" s="224">
        <v>22155</v>
      </c>
      <c r="I12" s="224">
        <v>22155</v>
      </c>
      <c r="J12" s="49" t="s">
        <v>4823</v>
      </c>
      <c r="K12" s="246" t="str">
        <f>IF(E12="","",'OPĆI DIO'!$C$1)</f>
        <v>2410 SVEUČILIŠTE U SPLITU - PRIRODOSLOVNO - MATEMATIČKI FAKULTET</v>
      </c>
      <c r="L12" s="40" t="str">
        <f t="shared" si="6"/>
        <v>63</v>
      </c>
      <c r="M12" s="40" t="str">
        <f t="shared" si="7"/>
        <v>639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52</v>
      </c>
      <c r="D13" s="38" t="str">
        <f t="shared" si="4"/>
        <v xml:space="preserve">Ostale pomoći i darovnice </v>
      </c>
      <c r="E13" s="324">
        <v>6393</v>
      </c>
      <c r="F13" s="86" t="str">
        <f t="shared" si="5"/>
        <v>Tekući prijenosi između proračunskih korisnika istog proračuna temeljem prijenosa EU sredstava</v>
      </c>
      <c r="G13" s="224">
        <v>75000</v>
      </c>
      <c r="H13" s="224">
        <v>51093</v>
      </c>
      <c r="I13" s="224">
        <v>8300</v>
      </c>
      <c r="J13" s="49" t="s">
        <v>4823</v>
      </c>
      <c r="K13" s="246" t="str">
        <f>IF(E13="","",'OPĆI DIO'!$C$1)</f>
        <v>2410 SVEUČILIŠTE U SPLITU - PRIRODOSLOVNO - MATEMATIČKI FAKULTET</v>
      </c>
      <c r="L13" s="40" t="str">
        <f t="shared" si="6"/>
        <v>63</v>
      </c>
      <c r="M13" s="40" t="str">
        <f t="shared" si="7"/>
        <v>639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>08006</v>
      </c>
      <c r="B14" s="319" t="str">
        <f>IF(E14="","",VLOOKUP('OPĆI DIO'!$C$1,'OPĆI DIO'!$N$4:$W$137,9,FALSE))</f>
        <v>Sveučilišta i veleučilišta u Republici Hrvatskoj</v>
      </c>
      <c r="C14" s="83">
        <f t="shared" si="3"/>
        <v>52</v>
      </c>
      <c r="D14" s="38" t="str">
        <f t="shared" si="4"/>
        <v xml:space="preserve">Ostale pomoći i darovnice </v>
      </c>
      <c r="E14" s="49">
        <v>6393</v>
      </c>
      <c r="F14" s="86" t="str">
        <f t="shared" si="5"/>
        <v>Tekući prijenosi između proračunskih korisnika istog proračuna temeljem prijenosa EU sredstava</v>
      </c>
      <c r="G14" s="224">
        <v>9520</v>
      </c>
      <c r="H14" s="224">
        <v>0</v>
      </c>
      <c r="I14" s="224">
        <v>0</v>
      </c>
      <c r="J14" s="49" t="s">
        <v>4822</v>
      </c>
      <c r="K14" s="246" t="str">
        <f>IF(E14="","",'OPĆI DIO'!$C$1)</f>
        <v>2410 SVEUČILIŠTE U SPLITU - PRIRODOSLOVNO - MATEMATIČKI FAKULTET</v>
      </c>
      <c r="L14" s="40" t="str">
        <f t="shared" si="6"/>
        <v>63</v>
      </c>
      <c r="M14" s="40" t="str">
        <f t="shared" si="7"/>
        <v>639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>08006</v>
      </c>
      <c r="B15" s="319" t="str">
        <f>IF(E15="","",VLOOKUP('OPĆI DIO'!$C$1,'OPĆI DIO'!$N$4:$W$137,9,FALSE))</f>
        <v>Sveučilišta i veleučilišta u Republici Hrvatskoj</v>
      </c>
      <c r="C15" s="83">
        <f t="shared" si="3"/>
        <v>52</v>
      </c>
      <c r="D15" s="38" t="str">
        <f t="shared" si="4"/>
        <v xml:space="preserve">Ostale pomoći i darovnice </v>
      </c>
      <c r="E15" s="325">
        <v>6391</v>
      </c>
      <c r="F15" s="86" t="str">
        <f t="shared" si="5"/>
        <v>Tekući prijenosi između proračunskih korisnika istog proračuna</v>
      </c>
      <c r="G15" s="224">
        <v>1000</v>
      </c>
      <c r="H15" s="224">
        <v>0</v>
      </c>
      <c r="I15" s="224">
        <v>0</v>
      </c>
      <c r="J15" s="49" t="s">
        <v>4831</v>
      </c>
      <c r="K15" s="246" t="str">
        <f>IF(E15="","",'OPĆI DIO'!$C$1)</f>
        <v>2410 SVEUČILIŠTE U SPLITU - PRIRODOSLOVNO - MATEMATIČKI FAKULTET</v>
      </c>
      <c r="L15" s="40" t="str">
        <f t="shared" si="6"/>
        <v>63</v>
      </c>
      <c r="M15" s="40" t="str">
        <f t="shared" si="7"/>
        <v>639</v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>08006</v>
      </c>
      <c r="B16" s="319" t="str">
        <f>IF(E16="","",VLOOKUP('OPĆI DIO'!$C$1,'OPĆI DIO'!$N$4:$W$137,9,FALSE))</f>
        <v>Sveučilišta i veleučilišta u Republici Hrvatskoj</v>
      </c>
      <c r="C16" s="83">
        <f t="shared" ref="C16" si="8">IFERROR(VLOOKUP(E16,$R$6:$U$113,3,FALSE),"")</f>
        <v>52</v>
      </c>
      <c r="D16" s="38" t="str">
        <f t="shared" ref="D16" si="9">IFERROR(VLOOKUP(E16,$R$6:$U$113,4,FALSE),"")</f>
        <v xml:space="preserve">Ostale pomoći i darovnice </v>
      </c>
      <c r="E16" s="49">
        <v>632112000</v>
      </c>
      <c r="F16" s="86" t="str">
        <f t="shared" ref="F16" si="10">IFERROR(VLOOKUP(E16,$R$6:$U$113,2,FALSE),"")</f>
        <v>Tekuće pomoći od međunarodnih organizacija</v>
      </c>
      <c r="G16" s="224">
        <v>186000</v>
      </c>
      <c r="H16" s="224">
        <v>0</v>
      </c>
      <c r="I16" s="224">
        <v>0</v>
      </c>
      <c r="J16" s="49"/>
      <c r="K16" s="246" t="str">
        <f>IF(E16="","",'OPĆI DIO'!$C$1)</f>
        <v>2410 SVEUČILIŠTE U SPLITU - PRIRODOSLOVNO - MATEMATIČKI FAKULTET</v>
      </c>
      <c r="L16" s="40" t="str">
        <f t="shared" si="6"/>
        <v>63</v>
      </c>
      <c r="M16" s="40" t="str">
        <f t="shared" si="7"/>
        <v>632</v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>08006</v>
      </c>
      <c r="B17" s="319" t="str">
        <f>IF(E17="","",VLOOKUP('OPĆI DIO'!$C$1,'OPĆI DIO'!$N$4:$W$137,9,FALSE))</f>
        <v>Sveučilišta i veleučilišta u Republici Hrvatskoj</v>
      </c>
      <c r="C17" s="83">
        <f t="shared" si="3"/>
        <v>52</v>
      </c>
      <c r="D17" s="38" t="str">
        <f t="shared" si="4"/>
        <v xml:space="preserve">Ostale pomoći i darovnice </v>
      </c>
      <c r="E17" s="322">
        <v>6361</v>
      </c>
      <c r="F17" s="86" t="str">
        <f t="shared" si="5"/>
        <v>Tekuće pomoći proračunskim korisnicima iz proračuna JLP(R)S koji im nije nadležan</v>
      </c>
      <c r="G17" s="224">
        <v>26000</v>
      </c>
      <c r="H17" s="224">
        <v>0</v>
      </c>
      <c r="I17" s="224">
        <v>0</v>
      </c>
      <c r="J17" s="49"/>
      <c r="K17" s="246" t="str">
        <f>IF(E17="","",'OPĆI DIO'!$C$1)</f>
        <v>2410 SVEUČILIŠTE U SPLITU - PRIRODOSLOVNO - MATEMATIČKI FAKULTET</v>
      </c>
      <c r="L17" s="40" t="str">
        <f t="shared" si="6"/>
        <v>63</v>
      </c>
      <c r="M17" s="40" t="str">
        <f t="shared" si="7"/>
        <v>636</v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>08006</v>
      </c>
      <c r="B18" s="319" t="str">
        <f>IF(E18="","",VLOOKUP('OPĆI DIO'!$C$1,'OPĆI DIO'!$N$4:$W$137,9,FALSE))</f>
        <v>Sveučilišta i veleučilišta u Republici Hrvatskoj</v>
      </c>
      <c r="C18" s="83">
        <f t="shared" si="3"/>
        <v>61</v>
      </c>
      <c r="D18" s="38" t="str">
        <f t="shared" si="4"/>
        <v xml:space="preserve">Donacije </v>
      </c>
      <c r="E18" s="322">
        <v>663130000</v>
      </c>
      <c r="F18" s="86" t="str">
        <f t="shared" si="5"/>
        <v>Tekuće donacije od trgovačkih društava</v>
      </c>
      <c r="G18" s="224">
        <v>3000</v>
      </c>
      <c r="H18" s="224">
        <v>3300</v>
      </c>
      <c r="I18" s="224">
        <v>3500</v>
      </c>
      <c r="J18" s="49"/>
      <c r="K18" s="246" t="str">
        <f>IF(E18="","",'OPĆI DIO'!$C$1)</f>
        <v>2410 SVEUČILIŠTE U SPLITU - PRIRODOSLOVNO - MATEMATIČKI FAKULTET</v>
      </c>
      <c r="L18" s="40" t="str">
        <f t="shared" si="6"/>
        <v>66</v>
      </c>
      <c r="M18" s="40" t="str">
        <f t="shared" si="7"/>
        <v>663</v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49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322"/>
      <c r="F20" s="86" t="str">
        <f t="shared" si="5"/>
        <v/>
      </c>
      <c r="G20" s="224"/>
      <c r="H20" s="224"/>
      <c r="I20" s="224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322"/>
      <c r="F21" s="86" t="str">
        <f t="shared" si="5"/>
        <v/>
      </c>
      <c r="G21" s="224"/>
      <c r="H21" s="224"/>
      <c r="I21" s="224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11">IFERROR(VLOOKUP(E67,$R$6:$U$113,3,FALSE),"")</f>
        <v/>
      </c>
      <c r="D67" s="38" t="str">
        <f t="shared" ref="D67:D130" si="12">IFERROR(VLOOKUP(E67,$R$6:$U$113,4,FALSE),"")</f>
        <v/>
      </c>
      <c r="E67" s="49"/>
      <c r="F67" s="86" t="str">
        <f t="shared" ref="F67:F130" si="13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11"/>
        <v/>
      </c>
      <c r="D68" s="38" t="str">
        <f t="shared" si="12"/>
        <v/>
      </c>
      <c r="E68" s="49"/>
      <c r="F68" s="86" t="str">
        <f t="shared" si="13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4">LEFT(E68,2)</f>
        <v/>
      </c>
      <c r="M68" s="40" t="str">
        <f t="shared" ref="M68:M131" si="15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4"/>
        <v/>
      </c>
      <c r="M69" s="40" t="str">
        <f t="shared" si="15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11"/>
        <v/>
      </c>
      <c r="D70" s="38" t="str">
        <f t="shared" si="12"/>
        <v/>
      </c>
      <c r="E70" s="49"/>
      <c r="F70" s="86" t="str">
        <f t="shared" si="13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4"/>
        <v/>
      </c>
      <c r="M70" s="40" t="str">
        <f t="shared" si="15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11"/>
        <v/>
      </c>
      <c r="D71" s="38" t="str">
        <f t="shared" si="12"/>
        <v/>
      </c>
      <c r="E71" s="49"/>
      <c r="F71" s="86" t="str">
        <f t="shared" si="13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4"/>
        <v/>
      </c>
      <c r="M71" s="40" t="str">
        <f t="shared" si="15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11"/>
        <v/>
      </c>
      <c r="D72" s="38" t="str">
        <f t="shared" si="12"/>
        <v/>
      </c>
      <c r="E72" s="49"/>
      <c r="F72" s="86" t="str">
        <f t="shared" si="13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4"/>
        <v/>
      </c>
      <c r="M72" s="40" t="str">
        <f t="shared" si="15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11"/>
        <v/>
      </c>
      <c r="D73" s="38" t="str">
        <f t="shared" si="12"/>
        <v/>
      </c>
      <c r="E73" s="49"/>
      <c r="F73" s="86" t="str">
        <f t="shared" si="13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4"/>
        <v/>
      </c>
      <c r="M73" s="40" t="str">
        <f t="shared" si="15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11"/>
        <v/>
      </c>
      <c r="D74" s="38" t="str">
        <f t="shared" si="12"/>
        <v/>
      </c>
      <c r="E74" s="49"/>
      <c r="F74" s="86" t="str">
        <f t="shared" si="13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4"/>
        <v/>
      </c>
      <c r="M74" s="40" t="str">
        <f t="shared" si="15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11"/>
        <v/>
      </c>
      <c r="D75" s="38" t="str">
        <f t="shared" si="12"/>
        <v/>
      </c>
      <c r="E75" s="49"/>
      <c r="F75" s="86" t="str">
        <f t="shared" si="13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4"/>
        <v/>
      </c>
      <c r="M75" s="40" t="str">
        <f t="shared" si="15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11"/>
        <v/>
      </c>
      <c r="D76" s="38" t="str">
        <f t="shared" si="12"/>
        <v/>
      </c>
      <c r="E76" s="49"/>
      <c r="F76" s="86" t="str">
        <f t="shared" si="13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4"/>
        <v/>
      </c>
      <c r="M76" s="40" t="str">
        <f t="shared" si="15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11"/>
        <v/>
      </c>
      <c r="D77" s="38" t="str">
        <f t="shared" si="12"/>
        <v/>
      </c>
      <c r="E77" s="49"/>
      <c r="F77" s="86" t="str">
        <f t="shared" si="13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4"/>
        <v/>
      </c>
      <c r="M77" s="40" t="str">
        <f t="shared" si="15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11"/>
        <v/>
      </c>
      <c r="D78" s="38" t="str">
        <f t="shared" si="12"/>
        <v/>
      </c>
      <c r="E78" s="49"/>
      <c r="F78" s="86" t="str">
        <f t="shared" si="13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4"/>
        <v/>
      </c>
      <c r="M78" s="40" t="str">
        <f t="shared" si="15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11"/>
        <v/>
      </c>
      <c r="D79" s="38" t="str">
        <f t="shared" si="12"/>
        <v/>
      </c>
      <c r="E79" s="49"/>
      <c r="F79" s="86" t="str">
        <f t="shared" si="13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4"/>
        <v/>
      </c>
      <c r="M79" s="40" t="str">
        <f t="shared" si="15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11"/>
        <v/>
      </c>
      <c r="D80" s="38" t="str">
        <f t="shared" si="12"/>
        <v/>
      </c>
      <c r="E80" s="49"/>
      <c r="F80" s="86" t="str">
        <f t="shared" si="13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4"/>
        <v/>
      </c>
      <c r="M80" s="40" t="str">
        <f t="shared" si="15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11"/>
        <v/>
      </c>
      <c r="D81" s="38" t="str">
        <f t="shared" si="12"/>
        <v/>
      </c>
      <c r="E81" s="49"/>
      <c r="F81" s="86" t="str">
        <f t="shared" si="13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4"/>
        <v/>
      </c>
      <c r="M81" s="40" t="str">
        <f t="shared" si="15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11"/>
        <v/>
      </c>
      <c r="D82" s="38" t="str">
        <f t="shared" si="12"/>
        <v/>
      </c>
      <c r="E82" s="49"/>
      <c r="F82" s="86" t="str">
        <f t="shared" si="13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4"/>
        <v/>
      </c>
      <c r="M82" s="40" t="str">
        <f t="shared" si="15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11"/>
        <v/>
      </c>
      <c r="D83" s="38" t="str">
        <f t="shared" si="12"/>
        <v/>
      </c>
      <c r="E83" s="49"/>
      <c r="F83" s="86" t="str">
        <f t="shared" si="13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4"/>
        <v/>
      </c>
      <c r="M83" s="40" t="str">
        <f t="shared" si="15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11"/>
        <v/>
      </c>
      <c r="D84" s="38" t="str">
        <f t="shared" si="12"/>
        <v/>
      </c>
      <c r="E84" s="49"/>
      <c r="F84" s="86" t="str">
        <f t="shared" si="13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4"/>
        <v/>
      </c>
      <c r="M84" s="40" t="str">
        <f t="shared" si="15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11"/>
        <v/>
      </c>
      <c r="D85" s="38" t="str">
        <f t="shared" si="12"/>
        <v/>
      </c>
      <c r="E85" s="49"/>
      <c r="F85" s="86" t="str">
        <f t="shared" si="13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4"/>
        <v/>
      </c>
      <c r="M85" s="40" t="str">
        <f t="shared" si="15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11"/>
        <v/>
      </c>
      <c r="D86" s="38" t="str">
        <f t="shared" si="12"/>
        <v/>
      </c>
      <c r="E86" s="49"/>
      <c r="F86" s="86" t="str">
        <f t="shared" si="13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4"/>
        <v/>
      </c>
      <c r="M86" s="40" t="str">
        <f t="shared" si="15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11"/>
        <v/>
      </c>
      <c r="D87" s="38" t="str">
        <f t="shared" si="12"/>
        <v/>
      </c>
      <c r="E87" s="49"/>
      <c r="F87" s="86" t="str">
        <f t="shared" si="13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4"/>
        <v/>
      </c>
      <c r="M87" s="40" t="str">
        <f t="shared" si="15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11"/>
        <v/>
      </c>
      <c r="D88" s="38" t="str">
        <f t="shared" si="12"/>
        <v/>
      </c>
      <c r="E88" s="49"/>
      <c r="F88" s="86" t="str">
        <f t="shared" si="13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4"/>
        <v/>
      </c>
      <c r="M88" s="40" t="str">
        <f t="shared" si="15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11"/>
        <v/>
      </c>
      <c r="D89" s="38" t="str">
        <f t="shared" si="12"/>
        <v/>
      </c>
      <c r="E89" s="49"/>
      <c r="F89" s="86" t="str">
        <f t="shared" si="13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4"/>
        <v/>
      </c>
      <c r="M89" s="40" t="str">
        <f t="shared" si="15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11"/>
        <v/>
      </c>
      <c r="D90" s="38" t="str">
        <f t="shared" si="12"/>
        <v/>
      </c>
      <c r="E90" s="49"/>
      <c r="F90" s="86" t="str">
        <f t="shared" si="13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4"/>
        <v/>
      </c>
      <c r="M90" s="40" t="str">
        <f t="shared" si="15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11"/>
        <v/>
      </c>
      <c r="D91" s="38" t="str">
        <f t="shared" si="12"/>
        <v/>
      </c>
      <c r="E91" s="49"/>
      <c r="F91" s="86" t="str">
        <f t="shared" si="13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4"/>
        <v/>
      </c>
      <c r="M91" s="40" t="str">
        <f t="shared" si="15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11"/>
        <v/>
      </c>
      <c r="D92" s="38" t="str">
        <f t="shared" si="12"/>
        <v/>
      </c>
      <c r="E92" s="49"/>
      <c r="F92" s="86" t="str">
        <f t="shared" si="13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4"/>
        <v/>
      </c>
      <c r="M92" s="40" t="str">
        <f t="shared" si="15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11"/>
        <v/>
      </c>
      <c r="D93" s="38" t="str">
        <f t="shared" si="12"/>
        <v/>
      </c>
      <c r="E93" s="49"/>
      <c r="F93" s="86" t="str">
        <f t="shared" si="13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4"/>
        <v/>
      </c>
      <c r="M93" s="40" t="str">
        <f t="shared" si="15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11"/>
        <v/>
      </c>
      <c r="D94" s="38" t="str">
        <f t="shared" si="12"/>
        <v/>
      </c>
      <c r="E94" s="49"/>
      <c r="F94" s="86" t="str">
        <f t="shared" si="13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4"/>
        <v/>
      </c>
      <c r="M94" s="40" t="str">
        <f t="shared" si="15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11"/>
        <v/>
      </c>
      <c r="D95" s="38" t="str">
        <f t="shared" si="12"/>
        <v/>
      </c>
      <c r="E95" s="49"/>
      <c r="F95" s="86" t="str">
        <f t="shared" si="13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4"/>
        <v/>
      </c>
      <c r="M95" s="40" t="str">
        <f t="shared" si="15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11"/>
        <v/>
      </c>
      <c r="D96" s="38" t="str">
        <f t="shared" si="12"/>
        <v/>
      </c>
      <c r="E96" s="49"/>
      <c r="F96" s="86" t="str">
        <f t="shared" si="13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4"/>
        <v/>
      </c>
      <c r="M96" s="40" t="str">
        <f t="shared" si="15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11"/>
        <v/>
      </c>
      <c r="D97" s="38" t="str">
        <f t="shared" si="12"/>
        <v/>
      </c>
      <c r="E97" s="49"/>
      <c r="F97" s="86" t="str">
        <f t="shared" si="13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4"/>
        <v/>
      </c>
      <c r="M97" s="40" t="str">
        <f t="shared" si="15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11"/>
        <v/>
      </c>
      <c r="D98" s="38" t="str">
        <f t="shared" si="12"/>
        <v/>
      </c>
      <c r="E98" s="49"/>
      <c r="F98" s="86" t="str">
        <f t="shared" si="13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4"/>
        <v/>
      </c>
      <c r="M98" s="40" t="str">
        <f t="shared" si="15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11"/>
        <v/>
      </c>
      <c r="D99" s="38" t="str">
        <f t="shared" si="12"/>
        <v/>
      </c>
      <c r="E99" s="49"/>
      <c r="F99" s="86" t="str">
        <f t="shared" si="13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4"/>
        <v/>
      </c>
      <c r="M99" s="40" t="str">
        <f t="shared" si="15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11"/>
        <v/>
      </c>
      <c r="D100" s="38" t="str">
        <f t="shared" si="12"/>
        <v/>
      </c>
      <c r="E100" s="49"/>
      <c r="F100" s="86" t="str">
        <f t="shared" si="13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4"/>
        <v/>
      </c>
      <c r="M100" s="40" t="str">
        <f t="shared" si="15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11"/>
        <v/>
      </c>
      <c r="D101" s="38" t="str">
        <f t="shared" si="12"/>
        <v/>
      </c>
      <c r="E101" s="49"/>
      <c r="F101" s="86" t="str">
        <f t="shared" si="13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4"/>
        <v/>
      </c>
      <c r="M101" s="40" t="str">
        <f t="shared" si="15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11"/>
        <v/>
      </c>
      <c r="D102" s="38" t="str">
        <f t="shared" si="12"/>
        <v/>
      </c>
      <c r="E102" s="49"/>
      <c r="F102" s="86" t="str">
        <f t="shared" si="13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4"/>
        <v/>
      </c>
      <c r="M102" s="40" t="str">
        <f t="shared" si="15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11"/>
        <v/>
      </c>
      <c r="D103" s="38" t="str">
        <f t="shared" si="12"/>
        <v/>
      </c>
      <c r="E103" s="49"/>
      <c r="F103" s="86" t="str">
        <f t="shared" si="13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4"/>
        <v/>
      </c>
      <c r="M103" s="40" t="str">
        <f t="shared" si="15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11"/>
        <v/>
      </c>
      <c r="D104" s="38" t="str">
        <f t="shared" si="12"/>
        <v/>
      </c>
      <c r="E104" s="49"/>
      <c r="F104" s="86" t="str">
        <f t="shared" si="13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4"/>
        <v/>
      </c>
      <c r="M104" s="40" t="str">
        <f t="shared" si="15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11"/>
        <v/>
      </c>
      <c r="D105" s="38" t="str">
        <f t="shared" si="12"/>
        <v/>
      </c>
      <c r="E105" s="49"/>
      <c r="F105" s="86" t="str">
        <f t="shared" si="13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4"/>
        <v/>
      </c>
      <c r="M105" s="40" t="str">
        <f t="shared" si="15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11"/>
        <v/>
      </c>
      <c r="D106" s="38" t="str">
        <f t="shared" si="12"/>
        <v/>
      </c>
      <c r="E106" s="49"/>
      <c r="F106" s="86" t="str">
        <f t="shared" si="13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4"/>
        <v/>
      </c>
      <c r="M106" s="40" t="str">
        <f t="shared" si="15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11"/>
        <v/>
      </c>
      <c r="D107" s="38" t="str">
        <f t="shared" si="12"/>
        <v/>
      </c>
      <c r="E107" s="49"/>
      <c r="F107" s="86" t="str">
        <f t="shared" si="13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4"/>
        <v/>
      </c>
      <c r="M107" s="40" t="str">
        <f t="shared" si="15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11"/>
        <v/>
      </c>
      <c r="D108" s="38" t="str">
        <f t="shared" si="12"/>
        <v/>
      </c>
      <c r="E108" s="49"/>
      <c r="F108" s="86" t="str">
        <f t="shared" si="13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4"/>
        <v/>
      </c>
      <c r="M108" s="40" t="str">
        <f t="shared" si="15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11"/>
        <v/>
      </c>
      <c r="D109" s="38" t="str">
        <f t="shared" si="12"/>
        <v/>
      </c>
      <c r="E109" s="49"/>
      <c r="F109" s="86" t="str">
        <f t="shared" si="13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4"/>
        <v/>
      </c>
      <c r="M109" s="40" t="str">
        <f t="shared" si="15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11"/>
        <v/>
      </c>
      <c r="D110" s="38" t="str">
        <f t="shared" si="12"/>
        <v/>
      </c>
      <c r="E110" s="49"/>
      <c r="F110" s="86" t="str">
        <f t="shared" si="13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4"/>
        <v/>
      </c>
      <c r="M110" s="40" t="str">
        <f t="shared" si="15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11"/>
        <v/>
      </c>
      <c r="D111" s="38" t="str">
        <f t="shared" si="12"/>
        <v/>
      </c>
      <c r="E111" s="49"/>
      <c r="F111" s="86" t="str">
        <f t="shared" si="13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4"/>
        <v/>
      </c>
      <c r="M111" s="40" t="str">
        <f t="shared" si="15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11"/>
        <v/>
      </c>
      <c r="D112" s="38" t="str">
        <f t="shared" si="12"/>
        <v/>
      </c>
      <c r="E112" s="49"/>
      <c r="F112" s="86" t="str">
        <f t="shared" si="13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4"/>
        <v/>
      </c>
      <c r="M112" s="40" t="str">
        <f t="shared" si="15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11"/>
        <v/>
      </c>
      <c r="D113" s="38" t="str">
        <f t="shared" si="12"/>
        <v/>
      </c>
      <c r="E113" s="49"/>
      <c r="F113" s="86" t="str">
        <f t="shared" si="13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4"/>
        <v/>
      </c>
      <c r="M113" s="40" t="str">
        <f t="shared" si="15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11"/>
        <v/>
      </c>
      <c r="D114" s="38" t="str">
        <f t="shared" si="12"/>
        <v/>
      </c>
      <c r="E114" s="49"/>
      <c r="F114" s="86" t="str">
        <f t="shared" si="13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4"/>
        <v/>
      </c>
      <c r="M114" s="40" t="str">
        <f t="shared" si="15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11"/>
        <v/>
      </c>
      <c r="D115" s="38" t="str">
        <f t="shared" si="12"/>
        <v/>
      </c>
      <c r="E115" s="49"/>
      <c r="F115" s="86" t="str">
        <f t="shared" si="13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4"/>
        <v/>
      </c>
      <c r="M115" s="40" t="str">
        <f t="shared" si="15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11"/>
        <v/>
      </c>
      <c r="D116" s="38" t="str">
        <f t="shared" si="12"/>
        <v/>
      </c>
      <c r="E116" s="49"/>
      <c r="F116" s="86" t="str">
        <f t="shared" si="13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4"/>
        <v/>
      </c>
      <c r="M116" s="40" t="str">
        <f t="shared" si="15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11"/>
        <v/>
      </c>
      <c r="D117" s="38" t="str">
        <f t="shared" si="12"/>
        <v/>
      </c>
      <c r="E117" s="49"/>
      <c r="F117" s="86" t="str">
        <f t="shared" si="13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4"/>
        <v/>
      </c>
      <c r="M117" s="40" t="str">
        <f t="shared" si="15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11"/>
        <v/>
      </c>
      <c r="D118" s="38" t="str">
        <f t="shared" si="12"/>
        <v/>
      </c>
      <c r="E118" s="49"/>
      <c r="F118" s="86" t="str">
        <f t="shared" si="13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4"/>
        <v/>
      </c>
      <c r="M118" s="40" t="str">
        <f t="shared" si="15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11"/>
        <v/>
      </c>
      <c r="D119" s="38" t="str">
        <f t="shared" si="12"/>
        <v/>
      </c>
      <c r="E119" s="49"/>
      <c r="F119" s="86" t="str">
        <f t="shared" si="13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4"/>
        <v/>
      </c>
      <c r="M119" s="40" t="str">
        <f t="shared" si="15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11"/>
        <v/>
      </c>
      <c r="D120" s="38" t="str">
        <f t="shared" si="12"/>
        <v/>
      </c>
      <c r="E120" s="49"/>
      <c r="F120" s="86" t="str">
        <f t="shared" si="13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4"/>
        <v/>
      </c>
      <c r="M120" s="40" t="str">
        <f t="shared" si="15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11"/>
        <v/>
      </c>
      <c r="D121" s="38" t="str">
        <f t="shared" si="12"/>
        <v/>
      </c>
      <c r="E121" s="49"/>
      <c r="F121" s="86" t="str">
        <f t="shared" si="13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4"/>
        <v/>
      </c>
      <c r="M121" s="40" t="str">
        <f t="shared" si="15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11"/>
        <v/>
      </c>
      <c r="D122" s="38" t="str">
        <f t="shared" si="12"/>
        <v/>
      </c>
      <c r="E122" s="49"/>
      <c r="F122" s="86" t="str">
        <f t="shared" si="13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4"/>
        <v/>
      </c>
      <c r="M122" s="40" t="str">
        <f t="shared" si="15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11"/>
        <v/>
      </c>
      <c r="D123" s="38" t="str">
        <f t="shared" si="12"/>
        <v/>
      </c>
      <c r="E123" s="49"/>
      <c r="F123" s="86" t="str">
        <f t="shared" si="13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4"/>
        <v/>
      </c>
      <c r="M123" s="40" t="str">
        <f t="shared" si="15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11"/>
        <v/>
      </c>
      <c r="D124" s="38" t="str">
        <f t="shared" si="12"/>
        <v/>
      </c>
      <c r="E124" s="49"/>
      <c r="F124" s="86" t="str">
        <f t="shared" si="13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4"/>
        <v/>
      </c>
      <c r="M124" s="40" t="str">
        <f t="shared" si="15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11"/>
        <v/>
      </c>
      <c r="D125" s="38" t="str">
        <f t="shared" si="12"/>
        <v/>
      </c>
      <c r="E125" s="49"/>
      <c r="F125" s="86" t="str">
        <f t="shared" si="13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4"/>
        <v/>
      </c>
      <c r="M125" s="40" t="str">
        <f t="shared" si="15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11"/>
        <v/>
      </c>
      <c r="D126" s="38" t="str">
        <f t="shared" si="12"/>
        <v/>
      </c>
      <c r="E126" s="49"/>
      <c r="F126" s="86" t="str">
        <f t="shared" si="13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4"/>
        <v/>
      </c>
      <c r="M126" s="40" t="str">
        <f t="shared" si="15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11"/>
        <v/>
      </c>
      <c r="D127" s="38" t="str">
        <f t="shared" si="12"/>
        <v/>
      </c>
      <c r="E127" s="49"/>
      <c r="F127" s="86" t="str">
        <f t="shared" si="13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4"/>
        <v/>
      </c>
      <c r="M127" s="40" t="str">
        <f t="shared" si="15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11"/>
        <v/>
      </c>
      <c r="D128" s="38" t="str">
        <f t="shared" si="12"/>
        <v/>
      </c>
      <c r="E128" s="49"/>
      <c r="F128" s="86" t="str">
        <f t="shared" si="13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4"/>
        <v/>
      </c>
      <c r="M128" s="40" t="str">
        <f t="shared" si="15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11"/>
        <v/>
      </c>
      <c r="D129" s="38" t="str">
        <f t="shared" si="12"/>
        <v/>
      </c>
      <c r="E129" s="49"/>
      <c r="F129" s="86" t="str">
        <f t="shared" si="13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4"/>
        <v/>
      </c>
      <c r="M129" s="40" t="str">
        <f t="shared" si="15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11"/>
        <v/>
      </c>
      <c r="D130" s="38" t="str">
        <f t="shared" si="12"/>
        <v/>
      </c>
      <c r="E130" s="49"/>
      <c r="F130" s="86" t="str">
        <f t="shared" si="13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4"/>
        <v/>
      </c>
      <c r="M130" s="40" t="str">
        <f t="shared" si="15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6">IFERROR(VLOOKUP(E131,$R$6:$U$113,3,FALSE),"")</f>
        <v/>
      </c>
      <c r="D131" s="38" t="str">
        <f t="shared" ref="D131:D194" si="17">IFERROR(VLOOKUP(E131,$R$6:$U$113,4,FALSE),"")</f>
        <v/>
      </c>
      <c r="E131" s="49"/>
      <c r="F131" s="86" t="str">
        <f t="shared" ref="F131:F194" si="18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4"/>
        <v/>
      </c>
      <c r="M131" s="40" t="str">
        <f t="shared" si="15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6"/>
        <v/>
      </c>
      <c r="D132" s="38" t="str">
        <f t="shared" si="17"/>
        <v/>
      </c>
      <c r="E132" s="49"/>
      <c r="F132" s="86" t="str">
        <f t="shared" si="18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9">LEFT(E132,2)</f>
        <v/>
      </c>
      <c r="M132" s="40" t="str">
        <f t="shared" ref="M132:M195" si="20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6"/>
        <v/>
      </c>
      <c r="D133" s="38" t="str">
        <f t="shared" si="17"/>
        <v/>
      </c>
      <c r="E133" s="49"/>
      <c r="F133" s="86" t="str">
        <f t="shared" si="18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9"/>
        <v/>
      </c>
      <c r="M133" s="40" t="str">
        <f t="shared" si="20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6"/>
        <v/>
      </c>
      <c r="D134" s="38" t="str">
        <f t="shared" si="17"/>
        <v/>
      </c>
      <c r="E134" s="49"/>
      <c r="F134" s="86" t="str">
        <f t="shared" si="18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9"/>
        <v/>
      </c>
      <c r="M134" s="40" t="str">
        <f t="shared" si="20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6"/>
        <v/>
      </c>
      <c r="D135" s="38" t="str">
        <f t="shared" si="17"/>
        <v/>
      </c>
      <c r="E135" s="49"/>
      <c r="F135" s="86" t="str">
        <f t="shared" si="18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9"/>
        <v/>
      </c>
      <c r="M135" s="40" t="str">
        <f t="shared" si="20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6"/>
        <v/>
      </c>
      <c r="D136" s="38" t="str">
        <f t="shared" si="17"/>
        <v/>
      </c>
      <c r="E136" s="49"/>
      <c r="F136" s="86" t="str">
        <f t="shared" si="18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9"/>
        <v/>
      </c>
      <c r="M136" s="40" t="str">
        <f t="shared" si="20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6"/>
        <v/>
      </c>
      <c r="D137" s="38" t="str">
        <f t="shared" si="17"/>
        <v/>
      </c>
      <c r="E137" s="49"/>
      <c r="F137" s="86" t="str">
        <f t="shared" si="18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9"/>
        <v/>
      </c>
      <c r="M137" s="40" t="str">
        <f t="shared" si="20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6"/>
        <v/>
      </c>
      <c r="D138" s="38" t="str">
        <f t="shared" si="17"/>
        <v/>
      </c>
      <c r="E138" s="49"/>
      <c r="F138" s="86" t="str">
        <f t="shared" si="18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9"/>
        <v/>
      </c>
      <c r="M138" s="40" t="str">
        <f t="shared" si="20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6"/>
        <v/>
      </c>
      <c r="D139" s="38" t="str">
        <f t="shared" si="17"/>
        <v/>
      </c>
      <c r="E139" s="49"/>
      <c r="F139" s="86" t="str">
        <f t="shared" si="18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9"/>
        <v/>
      </c>
      <c r="M139" s="40" t="str">
        <f t="shared" si="20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6"/>
        <v/>
      </c>
      <c r="D140" s="38" t="str">
        <f t="shared" si="17"/>
        <v/>
      </c>
      <c r="E140" s="49"/>
      <c r="F140" s="86" t="str">
        <f t="shared" si="18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9"/>
        <v/>
      </c>
      <c r="M140" s="40" t="str">
        <f t="shared" si="20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6"/>
        <v/>
      </c>
      <c r="D141" s="38" t="str">
        <f t="shared" si="17"/>
        <v/>
      </c>
      <c r="E141" s="49"/>
      <c r="F141" s="86" t="str">
        <f t="shared" si="18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9"/>
        <v/>
      </c>
      <c r="M141" s="40" t="str">
        <f t="shared" si="20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6"/>
        <v/>
      </c>
      <c r="D142" s="38" t="str">
        <f t="shared" si="17"/>
        <v/>
      </c>
      <c r="E142" s="49"/>
      <c r="F142" s="86" t="str">
        <f t="shared" si="18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9"/>
        <v/>
      </c>
      <c r="M142" s="40" t="str">
        <f t="shared" si="20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6"/>
        <v/>
      </c>
      <c r="D143" s="38" t="str">
        <f t="shared" si="17"/>
        <v/>
      </c>
      <c r="E143" s="49"/>
      <c r="F143" s="86" t="str">
        <f t="shared" si="18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9"/>
        <v/>
      </c>
      <c r="M143" s="40" t="str">
        <f t="shared" si="20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6"/>
        <v/>
      </c>
      <c r="D144" s="38" t="str">
        <f t="shared" si="17"/>
        <v/>
      </c>
      <c r="E144" s="49"/>
      <c r="F144" s="86" t="str">
        <f t="shared" si="18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9"/>
        <v/>
      </c>
      <c r="M144" s="40" t="str">
        <f t="shared" si="20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6"/>
        <v/>
      </c>
      <c r="D145" s="38" t="str">
        <f t="shared" si="17"/>
        <v/>
      </c>
      <c r="E145" s="49"/>
      <c r="F145" s="86" t="str">
        <f t="shared" si="18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9"/>
        <v/>
      </c>
      <c r="M145" s="40" t="str">
        <f t="shared" si="20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6"/>
        <v/>
      </c>
      <c r="D146" s="38" t="str">
        <f t="shared" si="17"/>
        <v/>
      </c>
      <c r="E146" s="49"/>
      <c r="F146" s="86" t="str">
        <f t="shared" si="18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9"/>
        <v/>
      </c>
      <c r="M146" s="40" t="str">
        <f t="shared" si="20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6"/>
        <v/>
      </c>
      <c r="D147" s="38" t="str">
        <f t="shared" si="17"/>
        <v/>
      </c>
      <c r="E147" s="49"/>
      <c r="F147" s="86" t="str">
        <f t="shared" si="18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9"/>
        <v/>
      </c>
      <c r="M147" s="40" t="str">
        <f t="shared" si="20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6"/>
        <v/>
      </c>
      <c r="D148" s="38" t="str">
        <f t="shared" si="17"/>
        <v/>
      </c>
      <c r="E148" s="49"/>
      <c r="F148" s="86" t="str">
        <f t="shared" si="18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9"/>
        <v/>
      </c>
      <c r="M148" s="40" t="str">
        <f t="shared" si="20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6"/>
        <v/>
      </c>
      <c r="D149" s="38" t="str">
        <f t="shared" si="17"/>
        <v/>
      </c>
      <c r="E149" s="49"/>
      <c r="F149" s="86" t="str">
        <f t="shared" si="18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9"/>
        <v/>
      </c>
      <c r="M149" s="40" t="str">
        <f t="shared" si="20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6"/>
        <v/>
      </c>
      <c r="D150" s="38" t="str">
        <f t="shared" si="17"/>
        <v/>
      </c>
      <c r="E150" s="49"/>
      <c r="F150" s="86" t="str">
        <f t="shared" si="18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9"/>
        <v/>
      </c>
      <c r="M150" s="40" t="str">
        <f t="shared" si="20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6"/>
        <v/>
      </c>
      <c r="D151" s="38" t="str">
        <f t="shared" si="17"/>
        <v/>
      </c>
      <c r="E151" s="49"/>
      <c r="F151" s="86" t="str">
        <f t="shared" si="18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9"/>
        <v/>
      </c>
      <c r="M151" s="40" t="str">
        <f t="shared" si="20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6"/>
        <v/>
      </c>
      <c r="D152" s="38" t="str">
        <f t="shared" si="17"/>
        <v/>
      </c>
      <c r="E152" s="49"/>
      <c r="F152" s="86" t="str">
        <f t="shared" si="18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9"/>
        <v/>
      </c>
      <c r="M152" s="40" t="str">
        <f t="shared" si="20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6"/>
        <v/>
      </c>
      <c r="D153" s="38" t="str">
        <f t="shared" si="17"/>
        <v/>
      </c>
      <c r="E153" s="49"/>
      <c r="F153" s="86" t="str">
        <f t="shared" si="18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9"/>
        <v/>
      </c>
      <c r="M153" s="40" t="str">
        <f t="shared" si="20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6"/>
        <v/>
      </c>
      <c r="D154" s="38" t="str">
        <f t="shared" si="17"/>
        <v/>
      </c>
      <c r="E154" s="49"/>
      <c r="F154" s="86" t="str">
        <f t="shared" si="18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9"/>
        <v/>
      </c>
      <c r="M154" s="40" t="str">
        <f t="shared" si="20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6"/>
        <v/>
      </c>
      <c r="D155" s="38" t="str">
        <f t="shared" si="17"/>
        <v/>
      </c>
      <c r="E155" s="49"/>
      <c r="F155" s="86" t="str">
        <f t="shared" si="18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9"/>
        <v/>
      </c>
      <c r="M155" s="40" t="str">
        <f t="shared" si="20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6"/>
        <v/>
      </c>
      <c r="D156" s="38" t="str">
        <f t="shared" si="17"/>
        <v/>
      </c>
      <c r="E156" s="49"/>
      <c r="F156" s="86" t="str">
        <f t="shared" si="18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9"/>
        <v/>
      </c>
      <c r="M156" s="40" t="str">
        <f t="shared" si="20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6"/>
        <v/>
      </c>
      <c r="D157" s="38" t="str">
        <f t="shared" si="17"/>
        <v/>
      </c>
      <c r="E157" s="49"/>
      <c r="F157" s="86" t="str">
        <f t="shared" si="18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9"/>
        <v/>
      </c>
      <c r="M157" s="40" t="str">
        <f t="shared" si="20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6"/>
        <v/>
      </c>
      <c r="D158" s="38" t="str">
        <f t="shared" si="17"/>
        <v/>
      </c>
      <c r="E158" s="49"/>
      <c r="F158" s="86" t="str">
        <f t="shared" si="18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9"/>
        <v/>
      </c>
      <c r="M158" s="40" t="str">
        <f t="shared" si="20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6"/>
        <v/>
      </c>
      <c r="D159" s="38" t="str">
        <f t="shared" si="17"/>
        <v/>
      </c>
      <c r="E159" s="49"/>
      <c r="F159" s="86" t="str">
        <f t="shared" si="18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9"/>
        <v/>
      </c>
      <c r="M159" s="40" t="str">
        <f t="shared" si="20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6"/>
        <v/>
      </c>
      <c r="D160" s="38" t="str">
        <f t="shared" si="17"/>
        <v/>
      </c>
      <c r="E160" s="49"/>
      <c r="F160" s="86" t="str">
        <f t="shared" si="18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9"/>
        <v/>
      </c>
      <c r="M160" s="40" t="str">
        <f t="shared" si="20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6"/>
        <v/>
      </c>
      <c r="D161" s="38" t="str">
        <f t="shared" si="17"/>
        <v/>
      </c>
      <c r="E161" s="49"/>
      <c r="F161" s="86" t="str">
        <f t="shared" si="18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9"/>
        <v/>
      </c>
      <c r="M161" s="40" t="str">
        <f t="shared" si="20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6"/>
        <v/>
      </c>
      <c r="D162" s="38" t="str">
        <f t="shared" si="17"/>
        <v/>
      </c>
      <c r="E162" s="49"/>
      <c r="F162" s="86" t="str">
        <f t="shared" si="18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9"/>
        <v/>
      </c>
      <c r="M162" s="40" t="str">
        <f t="shared" si="20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6"/>
        <v/>
      </c>
      <c r="D163" s="38" t="str">
        <f t="shared" si="17"/>
        <v/>
      </c>
      <c r="E163" s="49"/>
      <c r="F163" s="86" t="str">
        <f t="shared" si="18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9"/>
        <v/>
      </c>
      <c r="M163" s="40" t="str">
        <f t="shared" si="20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6"/>
        <v/>
      </c>
      <c r="D164" s="38" t="str">
        <f t="shared" si="17"/>
        <v/>
      </c>
      <c r="E164" s="49"/>
      <c r="F164" s="86" t="str">
        <f t="shared" si="18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9"/>
        <v/>
      </c>
      <c r="M164" s="40" t="str">
        <f t="shared" si="20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6"/>
        <v/>
      </c>
      <c r="D165" s="38" t="str">
        <f t="shared" si="17"/>
        <v/>
      </c>
      <c r="E165" s="49"/>
      <c r="F165" s="86" t="str">
        <f t="shared" si="18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9"/>
        <v/>
      </c>
      <c r="M165" s="40" t="str">
        <f t="shared" si="20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6"/>
        <v/>
      </c>
      <c r="D166" s="38" t="str">
        <f t="shared" si="17"/>
        <v/>
      </c>
      <c r="E166" s="49"/>
      <c r="F166" s="86" t="str">
        <f t="shared" si="18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9"/>
        <v/>
      </c>
      <c r="M166" s="40" t="str">
        <f t="shared" si="20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6"/>
        <v/>
      </c>
      <c r="D167" s="38" t="str">
        <f t="shared" si="17"/>
        <v/>
      </c>
      <c r="E167" s="49"/>
      <c r="F167" s="86" t="str">
        <f t="shared" si="18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9"/>
        <v/>
      </c>
      <c r="M167" s="40" t="str">
        <f t="shared" si="20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6"/>
        <v/>
      </c>
      <c r="D168" s="38" t="str">
        <f t="shared" si="17"/>
        <v/>
      </c>
      <c r="E168" s="49"/>
      <c r="F168" s="86" t="str">
        <f t="shared" si="18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9"/>
        <v/>
      </c>
      <c r="M168" s="40" t="str">
        <f t="shared" si="20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6"/>
        <v/>
      </c>
      <c r="D169" s="38" t="str">
        <f t="shared" si="17"/>
        <v/>
      </c>
      <c r="E169" s="49"/>
      <c r="F169" s="86" t="str">
        <f t="shared" si="18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9"/>
        <v/>
      </c>
      <c r="M169" s="40" t="str">
        <f t="shared" si="20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6"/>
        <v/>
      </c>
      <c r="D170" s="38" t="str">
        <f t="shared" si="17"/>
        <v/>
      </c>
      <c r="E170" s="49"/>
      <c r="F170" s="86" t="str">
        <f t="shared" si="18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9"/>
        <v/>
      </c>
      <c r="M170" s="40" t="str">
        <f t="shared" si="20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6"/>
        <v/>
      </c>
      <c r="D171" s="38" t="str">
        <f t="shared" si="17"/>
        <v/>
      </c>
      <c r="E171" s="49"/>
      <c r="F171" s="86" t="str">
        <f t="shared" si="18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9"/>
        <v/>
      </c>
      <c r="M171" s="40" t="str">
        <f t="shared" si="20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6"/>
        <v/>
      </c>
      <c r="D172" s="38" t="str">
        <f t="shared" si="17"/>
        <v/>
      </c>
      <c r="E172" s="49"/>
      <c r="F172" s="86" t="str">
        <f t="shared" si="18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9"/>
        <v/>
      </c>
      <c r="M172" s="40" t="str">
        <f t="shared" si="20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6"/>
        <v/>
      </c>
      <c r="D173" s="38" t="str">
        <f t="shared" si="17"/>
        <v/>
      </c>
      <c r="E173" s="49"/>
      <c r="F173" s="86" t="str">
        <f t="shared" si="18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9"/>
        <v/>
      </c>
      <c r="M173" s="40" t="str">
        <f t="shared" si="20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6"/>
        <v/>
      </c>
      <c r="D174" s="38" t="str">
        <f t="shared" si="17"/>
        <v/>
      </c>
      <c r="E174" s="49"/>
      <c r="F174" s="86" t="str">
        <f t="shared" si="18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9"/>
        <v/>
      </c>
      <c r="M174" s="40" t="str">
        <f t="shared" si="20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6"/>
        <v/>
      </c>
      <c r="D175" s="38" t="str">
        <f t="shared" si="17"/>
        <v/>
      </c>
      <c r="E175" s="49"/>
      <c r="F175" s="86" t="str">
        <f t="shared" si="18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9"/>
        <v/>
      </c>
      <c r="M175" s="40" t="str">
        <f t="shared" si="20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6"/>
        <v/>
      </c>
      <c r="D176" s="38" t="str">
        <f t="shared" si="17"/>
        <v/>
      </c>
      <c r="E176" s="49"/>
      <c r="F176" s="86" t="str">
        <f t="shared" si="18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9"/>
        <v/>
      </c>
      <c r="M176" s="40" t="str">
        <f t="shared" si="20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6"/>
        <v/>
      </c>
      <c r="D177" s="38" t="str">
        <f t="shared" si="17"/>
        <v/>
      </c>
      <c r="E177" s="49"/>
      <c r="F177" s="86" t="str">
        <f t="shared" si="18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9"/>
        <v/>
      </c>
      <c r="M177" s="40" t="str">
        <f t="shared" si="20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6"/>
        <v/>
      </c>
      <c r="D178" s="38" t="str">
        <f t="shared" si="17"/>
        <v/>
      </c>
      <c r="E178" s="49"/>
      <c r="F178" s="86" t="str">
        <f t="shared" si="18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9"/>
        <v/>
      </c>
      <c r="M178" s="40" t="str">
        <f t="shared" si="20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6"/>
        <v/>
      </c>
      <c r="D179" s="38" t="str">
        <f t="shared" si="17"/>
        <v/>
      </c>
      <c r="E179" s="49"/>
      <c r="F179" s="86" t="str">
        <f t="shared" si="18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9"/>
        <v/>
      </c>
      <c r="M179" s="40" t="str">
        <f t="shared" si="20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6"/>
        <v/>
      </c>
      <c r="D180" s="38" t="str">
        <f t="shared" si="17"/>
        <v/>
      </c>
      <c r="E180" s="49"/>
      <c r="F180" s="86" t="str">
        <f t="shared" si="18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9"/>
        <v/>
      </c>
      <c r="M180" s="40" t="str">
        <f t="shared" si="20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6"/>
        <v/>
      </c>
      <c r="D181" s="38" t="str">
        <f t="shared" si="17"/>
        <v/>
      </c>
      <c r="E181" s="49"/>
      <c r="F181" s="86" t="str">
        <f t="shared" si="18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9"/>
        <v/>
      </c>
      <c r="M181" s="40" t="str">
        <f t="shared" si="20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6"/>
        <v/>
      </c>
      <c r="D182" s="38" t="str">
        <f t="shared" si="17"/>
        <v/>
      </c>
      <c r="E182" s="49"/>
      <c r="F182" s="86" t="str">
        <f t="shared" si="18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9"/>
        <v/>
      </c>
      <c r="M182" s="40" t="str">
        <f t="shared" si="20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6"/>
        <v/>
      </c>
      <c r="D183" s="38" t="str">
        <f t="shared" si="17"/>
        <v/>
      </c>
      <c r="E183" s="49"/>
      <c r="F183" s="86" t="str">
        <f t="shared" si="18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9"/>
        <v/>
      </c>
      <c r="M183" s="40" t="str">
        <f t="shared" si="20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6"/>
        <v/>
      </c>
      <c r="D184" s="38" t="str">
        <f t="shared" si="17"/>
        <v/>
      </c>
      <c r="E184" s="49"/>
      <c r="F184" s="86" t="str">
        <f t="shared" si="18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9"/>
        <v/>
      </c>
      <c r="M184" s="40" t="str">
        <f t="shared" si="20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6"/>
        <v/>
      </c>
      <c r="D185" s="38" t="str">
        <f t="shared" si="17"/>
        <v/>
      </c>
      <c r="E185" s="49"/>
      <c r="F185" s="86" t="str">
        <f t="shared" si="18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9"/>
        <v/>
      </c>
      <c r="M185" s="40" t="str">
        <f t="shared" si="20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6"/>
        <v/>
      </c>
      <c r="D186" s="38" t="str">
        <f t="shared" si="17"/>
        <v/>
      </c>
      <c r="E186" s="49"/>
      <c r="F186" s="86" t="str">
        <f t="shared" si="18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9"/>
        <v/>
      </c>
      <c r="M186" s="40" t="str">
        <f t="shared" si="20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6"/>
        <v/>
      </c>
      <c r="D187" s="38" t="str">
        <f t="shared" si="17"/>
        <v/>
      </c>
      <c r="E187" s="49"/>
      <c r="F187" s="86" t="str">
        <f t="shared" si="18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9"/>
        <v/>
      </c>
      <c r="M187" s="40" t="str">
        <f t="shared" si="20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6"/>
        <v/>
      </c>
      <c r="D188" s="38" t="str">
        <f t="shared" si="17"/>
        <v/>
      </c>
      <c r="E188" s="49"/>
      <c r="F188" s="86" t="str">
        <f t="shared" si="18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9"/>
        <v/>
      </c>
      <c r="M188" s="40" t="str">
        <f t="shared" si="20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6"/>
        <v/>
      </c>
      <c r="D189" s="38" t="str">
        <f t="shared" si="17"/>
        <v/>
      </c>
      <c r="E189" s="49"/>
      <c r="F189" s="86" t="str">
        <f t="shared" si="18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9"/>
        <v/>
      </c>
      <c r="M189" s="40" t="str">
        <f t="shared" si="20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6"/>
        <v/>
      </c>
      <c r="D190" s="38" t="str">
        <f t="shared" si="17"/>
        <v/>
      </c>
      <c r="E190" s="49"/>
      <c r="F190" s="86" t="str">
        <f t="shared" si="18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9"/>
        <v/>
      </c>
      <c r="M190" s="40" t="str">
        <f t="shared" si="20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6"/>
        <v/>
      </c>
      <c r="D191" s="38" t="str">
        <f t="shared" si="17"/>
        <v/>
      </c>
      <c r="E191" s="49"/>
      <c r="F191" s="86" t="str">
        <f t="shared" si="18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9"/>
        <v/>
      </c>
      <c r="M191" s="40" t="str">
        <f t="shared" si="20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6"/>
        <v/>
      </c>
      <c r="D192" s="38" t="str">
        <f t="shared" si="17"/>
        <v/>
      </c>
      <c r="E192" s="49"/>
      <c r="F192" s="86" t="str">
        <f t="shared" si="18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9"/>
        <v/>
      </c>
      <c r="M192" s="40" t="str">
        <f t="shared" si="20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6"/>
        <v/>
      </c>
      <c r="D193" s="38" t="str">
        <f t="shared" si="17"/>
        <v/>
      </c>
      <c r="E193" s="49"/>
      <c r="F193" s="86" t="str">
        <f t="shared" si="18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9"/>
        <v/>
      </c>
      <c r="M193" s="40" t="str">
        <f t="shared" si="20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6"/>
        <v/>
      </c>
      <c r="D194" s="38" t="str">
        <f t="shared" si="17"/>
        <v/>
      </c>
      <c r="E194" s="49"/>
      <c r="F194" s="86" t="str">
        <f t="shared" si="18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9"/>
        <v/>
      </c>
      <c r="M194" s="40" t="str">
        <f t="shared" si="20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21">IFERROR(VLOOKUP(E195,$R$6:$U$113,3,FALSE),"")</f>
        <v/>
      </c>
      <c r="D195" s="38" t="str">
        <f t="shared" ref="D195:D258" si="22">IFERROR(VLOOKUP(E195,$R$6:$U$113,4,FALSE),"")</f>
        <v/>
      </c>
      <c r="E195" s="49"/>
      <c r="F195" s="86" t="str">
        <f t="shared" ref="F195:F258" si="23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9"/>
        <v/>
      </c>
      <c r="M195" s="40" t="str">
        <f t="shared" si="20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21"/>
        <v/>
      </c>
      <c r="D196" s="38" t="str">
        <f t="shared" si="22"/>
        <v/>
      </c>
      <c r="E196" s="49"/>
      <c r="F196" s="86" t="str">
        <f t="shared" si="23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4">LEFT(E196,2)</f>
        <v/>
      </c>
      <c r="M196" s="40" t="str">
        <f t="shared" ref="M196:M259" si="25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21"/>
        <v/>
      </c>
      <c r="D197" s="38" t="str">
        <f t="shared" si="22"/>
        <v/>
      </c>
      <c r="E197" s="49"/>
      <c r="F197" s="86" t="str">
        <f t="shared" si="23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4"/>
        <v/>
      </c>
      <c r="M197" s="40" t="str">
        <f t="shared" si="25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21"/>
        <v/>
      </c>
      <c r="D198" s="38" t="str">
        <f t="shared" si="22"/>
        <v/>
      </c>
      <c r="E198" s="49"/>
      <c r="F198" s="86" t="str">
        <f t="shared" si="23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4"/>
        <v/>
      </c>
      <c r="M198" s="40" t="str">
        <f t="shared" si="25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21"/>
        <v/>
      </c>
      <c r="D199" s="38" t="str">
        <f t="shared" si="22"/>
        <v/>
      </c>
      <c r="E199" s="49"/>
      <c r="F199" s="86" t="str">
        <f t="shared" si="23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4"/>
        <v/>
      </c>
      <c r="M199" s="40" t="str">
        <f t="shared" si="25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21"/>
        <v/>
      </c>
      <c r="D200" s="38" t="str">
        <f t="shared" si="22"/>
        <v/>
      </c>
      <c r="E200" s="49"/>
      <c r="F200" s="86" t="str">
        <f t="shared" si="23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4"/>
        <v/>
      </c>
      <c r="M200" s="40" t="str">
        <f t="shared" si="25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21"/>
        <v/>
      </c>
      <c r="D201" s="38" t="str">
        <f t="shared" si="22"/>
        <v/>
      </c>
      <c r="E201" s="49"/>
      <c r="F201" s="86" t="str">
        <f t="shared" si="23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4"/>
        <v/>
      </c>
      <c r="M201" s="40" t="str">
        <f t="shared" si="25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21"/>
        <v/>
      </c>
      <c r="D202" s="38" t="str">
        <f t="shared" si="22"/>
        <v/>
      </c>
      <c r="E202" s="49"/>
      <c r="F202" s="86" t="str">
        <f t="shared" si="23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4"/>
        <v/>
      </c>
      <c r="M202" s="40" t="str">
        <f t="shared" si="25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21"/>
        <v/>
      </c>
      <c r="D203" s="38" t="str">
        <f t="shared" si="22"/>
        <v/>
      </c>
      <c r="E203" s="49"/>
      <c r="F203" s="86" t="str">
        <f t="shared" si="23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4"/>
        <v/>
      </c>
      <c r="M203" s="40" t="str">
        <f t="shared" si="25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21"/>
        <v/>
      </c>
      <c r="D204" s="38" t="str">
        <f t="shared" si="22"/>
        <v/>
      </c>
      <c r="E204" s="49"/>
      <c r="F204" s="86" t="str">
        <f t="shared" si="23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4"/>
        <v/>
      </c>
      <c r="M204" s="40" t="str">
        <f t="shared" si="25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21"/>
        <v/>
      </c>
      <c r="D205" s="38" t="str">
        <f t="shared" si="22"/>
        <v/>
      </c>
      <c r="E205" s="49"/>
      <c r="F205" s="86" t="str">
        <f t="shared" si="23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4"/>
        <v/>
      </c>
      <c r="M205" s="40" t="str">
        <f t="shared" si="25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21"/>
        <v/>
      </c>
      <c r="D206" s="38" t="str">
        <f t="shared" si="22"/>
        <v/>
      </c>
      <c r="E206" s="49"/>
      <c r="F206" s="86" t="str">
        <f t="shared" si="23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4"/>
        <v/>
      </c>
      <c r="M206" s="40" t="str">
        <f t="shared" si="25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21"/>
        <v/>
      </c>
      <c r="D207" s="38" t="str">
        <f t="shared" si="22"/>
        <v/>
      </c>
      <c r="E207" s="49"/>
      <c r="F207" s="86" t="str">
        <f t="shared" si="23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4"/>
        <v/>
      </c>
      <c r="M207" s="40" t="str">
        <f t="shared" si="25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21"/>
        <v/>
      </c>
      <c r="D208" s="38" t="str">
        <f t="shared" si="22"/>
        <v/>
      </c>
      <c r="E208" s="49"/>
      <c r="F208" s="86" t="str">
        <f t="shared" si="23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4"/>
        <v/>
      </c>
      <c r="M208" s="40" t="str">
        <f t="shared" si="25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21"/>
        <v/>
      </c>
      <c r="D209" s="38" t="str">
        <f t="shared" si="22"/>
        <v/>
      </c>
      <c r="E209" s="49"/>
      <c r="F209" s="86" t="str">
        <f t="shared" si="23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4"/>
        <v/>
      </c>
      <c r="M209" s="40" t="str">
        <f t="shared" si="25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21"/>
        <v/>
      </c>
      <c r="D210" s="38" t="str">
        <f t="shared" si="22"/>
        <v/>
      </c>
      <c r="E210" s="49"/>
      <c r="F210" s="86" t="str">
        <f t="shared" si="23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4"/>
        <v/>
      </c>
      <c r="M210" s="40" t="str">
        <f t="shared" si="25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21"/>
        <v/>
      </c>
      <c r="D211" s="38" t="str">
        <f t="shared" si="22"/>
        <v/>
      </c>
      <c r="E211" s="49"/>
      <c r="F211" s="86" t="str">
        <f t="shared" si="23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4"/>
        <v/>
      </c>
      <c r="M211" s="40" t="str">
        <f t="shared" si="25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21"/>
        <v/>
      </c>
      <c r="D212" s="38" t="str">
        <f t="shared" si="22"/>
        <v/>
      </c>
      <c r="E212" s="49"/>
      <c r="F212" s="86" t="str">
        <f t="shared" si="23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4"/>
        <v/>
      </c>
      <c r="M212" s="40" t="str">
        <f t="shared" si="25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21"/>
        <v/>
      </c>
      <c r="D213" s="38" t="str">
        <f t="shared" si="22"/>
        <v/>
      </c>
      <c r="E213" s="49"/>
      <c r="F213" s="86" t="str">
        <f t="shared" si="23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4"/>
        <v/>
      </c>
      <c r="M213" s="40" t="str">
        <f t="shared" si="25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21"/>
        <v/>
      </c>
      <c r="D214" s="38" t="str">
        <f t="shared" si="22"/>
        <v/>
      </c>
      <c r="E214" s="49"/>
      <c r="F214" s="86" t="str">
        <f t="shared" si="23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4"/>
        <v/>
      </c>
      <c r="M214" s="40" t="str">
        <f t="shared" si="25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21"/>
        <v/>
      </c>
      <c r="D215" s="38" t="str">
        <f t="shared" si="22"/>
        <v/>
      </c>
      <c r="E215" s="49"/>
      <c r="F215" s="86" t="str">
        <f t="shared" si="23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4"/>
        <v/>
      </c>
      <c r="M215" s="40" t="str">
        <f t="shared" si="25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21"/>
        <v/>
      </c>
      <c r="D216" s="38" t="str">
        <f t="shared" si="22"/>
        <v/>
      </c>
      <c r="E216" s="49"/>
      <c r="F216" s="86" t="str">
        <f t="shared" si="23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4"/>
        <v/>
      </c>
      <c r="M216" s="40" t="str">
        <f t="shared" si="25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21"/>
        <v/>
      </c>
      <c r="D217" s="38" t="str">
        <f t="shared" si="22"/>
        <v/>
      </c>
      <c r="E217" s="49"/>
      <c r="F217" s="86" t="str">
        <f t="shared" si="23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4"/>
        <v/>
      </c>
      <c r="M217" s="40" t="str">
        <f t="shared" si="25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21"/>
        <v/>
      </c>
      <c r="D218" s="38" t="str">
        <f t="shared" si="22"/>
        <v/>
      </c>
      <c r="E218" s="49"/>
      <c r="F218" s="86" t="str">
        <f t="shared" si="23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4"/>
        <v/>
      </c>
      <c r="M218" s="40" t="str">
        <f t="shared" si="25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21"/>
        <v/>
      </c>
      <c r="D219" s="38" t="str">
        <f t="shared" si="22"/>
        <v/>
      </c>
      <c r="E219" s="49"/>
      <c r="F219" s="86" t="str">
        <f t="shared" si="23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4"/>
        <v/>
      </c>
      <c r="M219" s="40" t="str">
        <f t="shared" si="25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21"/>
        <v/>
      </c>
      <c r="D220" s="38" t="str">
        <f t="shared" si="22"/>
        <v/>
      </c>
      <c r="E220" s="49"/>
      <c r="F220" s="86" t="str">
        <f t="shared" si="23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4"/>
        <v/>
      </c>
      <c r="M220" s="40" t="str">
        <f t="shared" si="25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21"/>
        <v/>
      </c>
      <c r="D221" s="38" t="str">
        <f t="shared" si="22"/>
        <v/>
      </c>
      <c r="E221" s="49"/>
      <c r="F221" s="86" t="str">
        <f t="shared" si="23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4"/>
        <v/>
      </c>
      <c r="M221" s="40" t="str">
        <f t="shared" si="25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21"/>
        <v/>
      </c>
      <c r="D222" s="38" t="str">
        <f t="shared" si="22"/>
        <v/>
      </c>
      <c r="E222" s="49"/>
      <c r="F222" s="86" t="str">
        <f t="shared" si="23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4"/>
        <v/>
      </c>
      <c r="M222" s="40" t="str">
        <f t="shared" si="25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21"/>
        <v/>
      </c>
      <c r="D223" s="38" t="str">
        <f t="shared" si="22"/>
        <v/>
      </c>
      <c r="E223" s="49"/>
      <c r="F223" s="86" t="str">
        <f t="shared" si="23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4"/>
        <v/>
      </c>
      <c r="M223" s="40" t="str">
        <f t="shared" si="25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21"/>
        <v/>
      </c>
      <c r="D224" s="38" t="str">
        <f t="shared" si="22"/>
        <v/>
      </c>
      <c r="E224" s="49"/>
      <c r="F224" s="86" t="str">
        <f t="shared" si="23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4"/>
        <v/>
      </c>
      <c r="M224" s="40" t="str">
        <f t="shared" si="25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21"/>
        <v/>
      </c>
      <c r="D225" s="38" t="str">
        <f t="shared" si="22"/>
        <v/>
      </c>
      <c r="E225" s="49"/>
      <c r="F225" s="86" t="str">
        <f t="shared" si="23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4"/>
        <v/>
      </c>
      <c r="M225" s="40" t="str">
        <f t="shared" si="25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21"/>
        <v/>
      </c>
      <c r="D226" s="38" t="str">
        <f t="shared" si="22"/>
        <v/>
      </c>
      <c r="E226" s="49"/>
      <c r="F226" s="86" t="str">
        <f t="shared" si="23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4"/>
        <v/>
      </c>
      <c r="M226" s="40" t="str">
        <f t="shared" si="25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21"/>
        <v/>
      </c>
      <c r="D227" s="38" t="str">
        <f t="shared" si="22"/>
        <v/>
      </c>
      <c r="E227" s="49"/>
      <c r="F227" s="86" t="str">
        <f t="shared" si="23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4"/>
        <v/>
      </c>
      <c r="M227" s="40" t="str">
        <f t="shared" si="25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21"/>
        <v/>
      </c>
      <c r="D228" s="38" t="str">
        <f t="shared" si="22"/>
        <v/>
      </c>
      <c r="E228" s="49"/>
      <c r="F228" s="86" t="str">
        <f t="shared" si="23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4"/>
        <v/>
      </c>
      <c r="M228" s="40" t="str">
        <f t="shared" si="25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21"/>
        <v/>
      </c>
      <c r="D229" s="38" t="str">
        <f t="shared" si="22"/>
        <v/>
      </c>
      <c r="E229" s="49"/>
      <c r="F229" s="86" t="str">
        <f t="shared" si="23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4"/>
        <v/>
      </c>
      <c r="M229" s="40" t="str">
        <f t="shared" si="25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21"/>
        <v/>
      </c>
      <c r="D230" s="38" t="str">
        <f t="shared" si="22"/>
        <v/>
      </c>
      <c r="E230" s="49"/>
      <c r="F230" s="86" t="str">
        <f t="shared" si="23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4"/>
        <v/>
      </c>
      <c r="M230" s="40" t="str">
        <f t="shared" si="25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21"/>
        <v/>
      </c>
      <c r="D231" s="38" t="str">
        <f t="shared" si="22"/>
        <v/>
      </c>
      <c r="E231" s="49"/>
      <c r="F231" s="86" t="str">
        <f t="shared" si="23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4"/>
        <v/>
      </c>
      <c r="M231" s="40" t="str">
        <f t="shared" si="25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21"/>
        <v/>
      </c>
      <c r="D232" s="38" t="str">
        <f t="shared" si="22"/>
        <v/>
      </c>
      <c r="E232" s="49"/>
      <c r="F232" s="86" t="str">
        <f t="shared" si="23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4"/>
        <v/>
      </c>
      <c r="M232" s="40" t="str">
        <f t="shared" si="25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21"/>
        <v/>
      </c>
      <c r="D233" s="38" t="str">
        <f t="shared" si="22"/>
        <v/>
      </c>
      <c r="E233" s="49"/>
      <c r="F233" s="86" t="str">
        <f t="shared" si="23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4"/>
        <v/>
      </c>
      <c r="M233" s="40" t="str">
        <f t="shared" si="25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21"/>
        <v/>
      </c>
      <c r="D234" s="38" t="str">
        <f t="shared" si="22"/>
        <v/>
      </c>
      <c r="E234" s="49"/>
      <c r="F234" s="86" t="str">
        <f t="shared" si="23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4"/>
        <v/>
      </c>
      <c r="M234" s="40" t="str">
        <f t="shared" si="25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21"/>
        <v/>
      </c>
      <c r="D235" s="38" t="str">
        <f t="shared" si="22"/>
        <v/>
      </c>
      <c r="E235" s="49"/>
      <c r="F235" s="86" t="str">
        <f t="shared" si="23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4"/>
        <v/>
      </c>
      <c r="M235" s="40" t="str">
        <f t="shared" si="25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21"/>
        <v/>
      </c>
      <c r="D236" s="38" t="str">
        <f t="shared" si="22"/>
        <v/>
      </c>
      <c r="E236" s="49"/>
      <c r="F236" s="86" t="str">
        <f t="shared" si="23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4"/>
        <v/>
      </c>
      <c r="M236" s="40" t="str">
        <f t="shared" si="25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21"/>
        <v/>
      </c>
      <c r="D237" s="38" t="str">
        <f t="shared" si="22"/>
        <v/>
      </c>
      <c r="E237" s="49"/>
      <c r="F237" s="86" t="str">
        <f t="shared" si="23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4"/>
        <v/>
      </c>
      <c r="M237" s="40" t="str">
        <f t="shared" si="25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21"/>
        <v/>
      </c>
      <c r="D238" s="38" t="str">
        <f t="shared" si="22"/>
        <v/>
      </c>
      <c r="E238" s="49"/>
      <c r="F238" s="86" t="str">
        <f t="shared" si="23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4"/>
        <v/>
      </c>
      <c r="M238" s="40" t="str">
        <f t="shared" si="25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21"/>
        <v/>
      </c>
      <c r="D239" s="38" t="str">
        <f t="shared" si="22"/>
        <v/>
      </c>
      <c r="E239" s="49"/>
      <c r="F239" s="86" t="str">
        <f t="shared" si="23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4"/>
        <v/>
      </c>
      <c r="M239" s="40" t="str">
        <f t="shared" si="25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21"/>
        <v/>
      </c>
      <c r="D240" s="38" t="str">
        <f t="shared" si="22"/>
        <v/>
      </c>
      <c r="E240" s="49"/>
      <c r="F240" s="86" t="str">
        <f t="shared" si="23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4"/>
        <v/>
      </c>
      <c r="M240" s="40" t="str">
        <f t="shared" si="25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21"/>
        <v/>
      </c>
      <c r="D241" s="38" t="str">
        <f t="shared" si="22"/>
        <v/>
      </c>
      <c r="E241" s="49"/>
      <c r="F241" s="86" t="str">
        <f t="shared" si="23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4"/>
        <v/>
      </c>
      <c r="M241" s="40" t="str">
        <f t="shared" si="25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21"/>
        <v/>
      </c>
      <c r="D242" s="38" t="str">
        <f t="shared" si="22"/>
        <v/>
      </c>
      <c r="E242" s="49"/>
      <c r="F242" s="86" t="str">
        <f t="shared" si="23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4"/>
        <v/>
      </c>
      <c r="M242" s="40" t="str">
        <f t="shared" si="25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21"/>
        <v/>
      </c>
      <c r="D243" s="38" t="str">
        <f t="shared" si="22"/>
        <v/>
      </c>
      <c r="E243" s="49"/>
      <c r="F243" s="86" t="str">
        <f t="shared" si="23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4"/>
        <v/>
      </c>
      <c r="M243" s="40" t="str">
        <f t="shared" si="25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21"/>
        <v/>
      </c>
      <c r="D244" s="38" t="str">
        <f t="shared" si="22"/>
        <v/>
      </c>
      <c r="E244" s="49"/>
      <c r="F244" s="86" t="str">
        <f t="shared" si="23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4"/>
        <v/>
      </c>
      <c r="M244" s="40" t="str">
        <f t="shared" si="25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21"/>
        <v/>
      </c>
      <c r="D245" s="38" t="str">
        <f t="shared" si="22"/>
        <v/>
      </c>
      <c r="E245" s="49"/>
      <c r="F245" s="86" t="str">
        <f t="shared" si="23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4"/>
        <v/>
      </c>
      <c r="M245" s="40" t="str">
        <f t="shared" si="25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21"/>
        <v/>
      </c>
      <c r="D246" s="38" t="str">
        <f t="shared" si="22"/>
        <v/>
      </c>
      <c r="E246" s="49"/>
      <c r="F246" s="86" t="str">
        <f t="shared" si="23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4"/>
        <v/>
      </c>
      <c r="M246" s="40" t="str">
        <f t="shared" si="25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21"/>
        <v/>
      </c>
      <c r="D247" s="38" t="str">
        <f t="shared" si="22"/>
        <v/>
      </c>
      <c r="E247" s="49"/>
      <c r="F247" s="86" t="str">
        <f t="shared" si="23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4"/>
        <v/>
      </c>
      <c r="M247" s="40" t="str">
        <f t="shared" si="25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21"/>
        <v/>
      </c>
      <c r="D248" s="38" t="str">
        <f t="shared" si="22"/>
        <v/>
      </c>
      <c r="E248" s="49"/>
      <c r="F248" s="86" t="str">
        <f t="shared" si="23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4"/>
        <v/>
      </c>
      <c r="M248" s="40" t="str">
        <f t="shared" si="25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21"/>
        <v/>
      </c>
      <c r="D249" s="38" t="str">
        <f t="shared" si="22"/>
        <v/>
      </c>
      <c r="E249" s="49"/>
      <c r="F249" s="86" t="str">
        <f t="shared" si="23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4"/>
        <v/>
      </c>
      <c r="M249" s="40" t="str">
        <f t="shared" si="25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21"/>
        <v/>
      </c>
      <c r="D250" s="38" t="str">
        <f t="shared" si="22"/>
        <v/>
      </c>
      <c r="E250" s="49"/>
      <c r="F250" s="86" t="str">
        <f t="shared" si="23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4"/>
        <v/>
      </c>
      <c r="M250" s="40" t="str">
        <f t="shared" si="25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21"/>
        <v/>
      </c>
      <c r="D251" s="38" t="str">
        <f t="shared" si="22"/>
        <v/>
      </c>
      <c r="E251" s="49"/>
      <c r="F251" s="86" t="str">
        <f t="shared" si="23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4"/>
        <v/>
      </c>
      <c r="M251" s="40" t="str">
        <f t="shared" si="25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21"/>
        <v/>
      </c>
      <c r="D252" s="38" t="str">
        <f t="shared" si="22"/>
        <v/>
      </c>
      <c r="E252" s="49"/>
      <c r="F252" s="86" t="str">
        <f t="shared" si="23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4"/>
        <v/>
      </c>
      <c r="M252" s="40" t="str">
        <f t="shared" si="25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21"/>
        <v/>
      </c>
      <c r="D253" s="38" t="str">
        <f t="shared" si="22"/>
        <v/>
      </c>
      <c r="E253" s="49"/>
      <c r="F253" s="86" t="str">
        <f t="shared" si="23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4"/>
        <v/>
      </c>
      <c r="M253" s="40" t="str">
        <f t="shared" si="25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21"/>
        <v/>
      </c>
      <c r="D254" s="38" t="str">
        <f t="shared" si="22"/>
        <v/>
      </c>
      <c r="E254" s="49"/>
      <c r="F254" s="86" t="str">
        <f t="shared" si="23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4"/>
        <v/>
      </c>
      <c r="M254" s="40" t="str">
        <f t="shared" si="25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21"/>
        <v/>
      </c>
      <c r="D255" s="38" t="str">
        <f t="shared" si="22"/>
        <v/>
      </c>
      <c r="E255" s="49"/>
      <c r="F255" s="86" t="str">
        <f t="shared" si="23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4"/>
        <v/>
      </c>
      <c r="M255" s="40" t="str">
        <f t="shared" si="25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21"/>
        <v/>
      </c>
      <c r="D256" s="38" t="str">
        <f t="shared" si="22"/>
        <v/>
      </c>
      <c r="E256" s="49"/>
      <c r="F256" s="86" t="str">
        <f t="shared" si="23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4"/>
        <v/>
      </c>
      <c r="M256" s="40" t="str">
        <f t="shared" si="25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21"/>
        <v/>
      </c>
      <c r="D257" s="38" t="str">
        <f t="shared" si="22"/>
        <v/>
      </c>
      <c r="E257" s="49"/>
      <c r="F257" s="86" t="str">
        <f t="shared" si="23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4"/>
        <v/>
      </c>
      <c r="M257" s="40" t="str">
        <f t="shared" si="25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21"/>
        <v/>
      </c>
      <c r="D258" s="38" t="str">
        <f t="shared" si="22"/>
        <v/>
      </c>
      <c r="E258" s="49"/>
      <c r="F258" s="86" t="str">
        <f t="shared" si="23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4"/>
        <v/>
      </c>
      <c r="M258" s="40" t="str">
        <f t="shared" si="25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6">IFERROR(VLOOKUP(E259,$R$6:$U$113,3,FALSE),"")</f>
        <v/>
      </c>
      <c r="D259" s="38" t="str">
        <f t="shared" ref="D259:D322" si="27">IFERROR(VLOOKUP(E259,$R$6:$U$113,4,FALSE),"")</f>
        <v/>
      </c>
      <c r="E259" s="49"/>
      <c r="F259" s="86" t="str">
        <f t="shared" ref="F259:F322" si="28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4"/>
        <v/>
      </c>
      <c r="M259" s="40" t="str">
        <f t="shared" si="25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6"/>
        <v/>
      </c>
      <c r="D260" s="38" t="str">
        <f t="shared" si="27"/>
        <v/>
      </c>
      <c r="E260" s="49"/>
      <c r="F260" s="86" t="str">
        <f t="shared" si="28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9">LEFT(E260,2)</f>
        <v/>
      </c>
      <c r="M260" s="40" t="str">
        <f t="shared" ref="M260:M323" si="30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6"/>
        <v/>
      </c>
      <c r="D261" s="38" t="str">
        <f t="shared" si="27"/>
        <v/>
      </c>
      <c r="E261" s="49"/>
      <c r="F261" s="86" t="str">
        <f t="shared" si="28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9"/>
        <v/>
      </c>
      <c r="M261" s="40" t="str">
        <f t="shared" si="30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6"/>
        <v/>
      </c>
      <c r="D262" s="38" t="str">
        <f t="shared" si="27"/>
        <v/>
      </c>
      <c r="E262" s="49"/>
      <c r="F262" s="86" t="str">
        <f t="shared" si="28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9"/>
        <v/>
      </c>
      <c r="M262" s="40" t="str">
        <f t="shared" si="30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6"/>
        <v/>
      </c>
      <c r="D263" s="38" t="str">
        <f t="shared" si="27"/>
        <v/>
      </c>
      <c r="E263" s="49"/>
      <c r="F263" s="86" t="str">
        <f t="shared" si="28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9"/>
        <v/>
      </c>
      <c r="M263" s="40" t="str">
        <f t="shared" si="30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6"/>
        <v/>
      </c>
      <c r="D264" s="38" t="str">
        <f t="shared" si="27"/>
        <v/>
      </c>
      <c r="E264" s="49"/>
      <c r="F264" s="86" t="str">
        <f t="shared" si="28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9"/>
        <v/>
      </c>
      <c r="M264" s="40" t="str">
        <f t="shared" si="30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6"/>
        <v/>
      </c>
      <c r="D265" s="38" t="str">
        <f t="shared" si="27"/>
        <v/>
      </c>
      <c r="E265" s="49"/>
      <c r="F265" s="86" t="str">
        <f t="shared" si="28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9"/>
        <v/>
      </c>
      <c r="M265" s="40" t="str">
        <f t="shared" si="30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6"/>
        <v/>
      </c>
      <c r="D266" s="38" t="str">
        <f t="shared" si="27"/>
        <v/>
      </c>
      <c r="E266" s="49"/>
      <c r="F266" s="86" t="str">
        <f t="shared" si="28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9"/>
        <v/>
      </c>
      <c r="M266" s="40" t="str">
        <f t="shared" si="30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6"/>
        <v/>
      </c>
      <c r="D267" s="38" t="str">
        <f t="shared" si="27"/>
        <v/>
      </c>
      <c r="E267" s="49"/>
      <c r="F267" s="86" t="str">
        <f t="shared" si="28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9"/>
        <v/>
      </c>
      <c r="M267" s="40" t="str">
        <f t="shared" si="30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6"/>
        <v/>
      </c>
      <c r="D268" s="38" t="str">
        <f t="shared" si="27"/>
        <v/>
      </c>
      <c r="E268" s="49"/>
      <c r="F268" s="86" t="str">
        <f t="shared" si="28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9"/>
        <v/>
      </c>
      <c r="M268" s="40" t="str">
        <f t="shared" si="30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6"/>
        <v/>
      </c>
      <c r="D269" s="38" t="str">
        <f t="shared" si="27"/>
        <v/>
      </c>
      <c r="E269" s="49"/>
      <c r="F269" s="86" t="str">
        <f t="shared" si="28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9"/>
        <v/>
      </c>
      <c r="M269" s="40" t="str">
        <f t="shared" si="30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6"/>
        <v/>
      </c>
      <c r="D270" s="38" t="str">
        <f t="shared" si="27"/>
        <v/>
      </c>
      <c r="E270" s="49"/>
      <c r="F270" s="86" t="str">
        <f t="shared" si="28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9"/>
        <v/>
      </c>
      <c r="M270" s="40" t="str">
        <f t="shared" si="30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6"/>
        <v/>
      </c>
      <c r="D271" s="38" t="str">
        <f t="shared" si="27"/>
        <v/>
      </c>
      <c r="E271" s="49"/>
      <c r="F271" s="86" t="str">
        <f t="shared" si="28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9"/>
        <v/>
      </c>
      <c r="M271" s="40" t="str">
        <f t="shared" si="30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6"/>
        <v/>
      </c>
      <c r="D272" s="38" t="str">
        <f t="shared" si="27"/>
        <v/>
      </c>
      <c r="E272" s="49"/>
      <c r="F272" s="86" t="str">
        <f t="shared" si="28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9"/>
        <v/>
      </c>
      <c r="M272" s="40" t="str">
        <f t="shared" si="30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6"/>
        <v/>
      </c>
      <c r="D273" s="38" t="str">
        <f t="shared" si="27"/>
        <v/>
      </c>
      <c r="E273" s="49"/>
      <c r="F273" s="86" t="str">
        <f t="shared" si="28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9"/>
        <v/>
      </c>
      <c r="M273" s="40" t="str">
        <f t="shared" si="30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6"/>
        <v/>
      </c>
      <c r="D274" s="38" t="str">
        <f t="shared" si="27"/>
        <v/>
      </c>
      <c r="E274" s="49"/>
      <c r="F274" s="86" t="str">
        <f t="shared" si="28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9"/>
        <v/>
      </c>
      <c r="M274" s="40" t="str">
        <f t="shared" si="30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6"/>
        <v/>
      </c>
      <c r="D275" s="38" t="str">
        <f t="shared" si="27"/>
        <v/>
      </c>
      <c r="E275" s="49"/>
      <c r="F275" s="86" t="str">
        <f t="shared" si="28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9"/>
        <v/>
      </c>
      <c r="M275" s="40" t="str">
        <f t="shared" si="30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6"/>
        <v/>
      </c>
      <c r="D276" s="38" t="str">
        <f t="shared" si="27"/>
        <v/>
      </c>
      <c r="E276" s="49"/>
      <c r="F276" s="86" t="str">
        <f t="shared" si="28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9"/>
        <v/>
      </c>
      <c r="M276" s="40" t="str">
        <f t="shared" si="30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6"/>
        <v/>
      </c>
      <c r="D277" s="38" t="str">
        <f t="shared" si="27"/>
        <v/>
      </c>
      <c r="E277" s="49"/>
      <c r="F277" s="86" t="str">
        <f t="shared" si="28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9"/>
        <v/>
      </c>
      <c r="M277" s="40" t="str">
        <f t="shared" si="30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6"/>
        <v/>
      </c>
      <c r="D278" s="38" t="str">
        <f t="shared" si="27"/>
        <v/>
      </c>
      <c r="E278" s="49"/>
      <c r="F278" s="86" t="str">
        <f t="shared" si="28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9"/>
        <v/>
      </c>
      <c r="M278" s="40" t="str">
        <f t="shared" si="30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6"/>
        <v/>
      </c>
      <c r="D279" s="38" t="str">
        <f t="shared" si="27"/>
        <v/>
      </c>
      <c r="E279" s="49"/>
      <c r="F279" s="86" t="str">
        <f t="shared" si="28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9"/>
        <v/>
      </c>
      <c r="M279" s="40" t="str">
        <f t="shared" si="30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6"/>
        <v/>
      </c>
      <c r="D280" s="38" t="str">
        <f t="shared" si="27"/>
        <v/>
      </c>
      <c r="E280" s="49"/>
      <c r="F280" s="86" t="str">
        <f t="shared" si="28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9"/>
        <v/>
      </c>
      <c r="M280" s="40" t="str">
        <f t="shared" si="30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6"/>
        <v/>
      </c>
      <c r="D281" s="38" t="str">
        <f t="shared" si="27"/>
        <v/>
      </c>
      <c r="E281" s="49"/>
      <c r="F281" s="86" t="str">
        <f t="shared" si="28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9"/>
        <v/>
      </c>
      <c r="M281" s="40" t="str">
        <f t="shared" si="30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6"/>
        <v/>
      </c>
      <c r="D282" s="38" t="str">
        <f t="shared" si="27"/>
        <v/>
      </c>
      <c r="E282" s="49"/>
      <c r="F282" s="86" t="str">
        <f t="shared" si="28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9"/>
        <v/>
      </c>
      <c r="M282" s="40" t="str">
        <f t="shared" si="30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6"/>
        <v/>
      </c>
      <c r="D283" s="38" t="str">
        <f t="shared" si="27"/>
        <v/>
      </c>
      <c r="E283" s="49"/>
      <c r="F283" s="86" t="str">
        <f t="shared" si="28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9"/>
        <v/>
      </c>
      <c r="M283" s="40" t="str">
        <f t="shared" si="30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6"/>
        <v/>
      </c>
      <c r="D284" s="38" t="str">
        <f t="shared" si="27"/>
        <v/>
      </c>
      <c r="E284" s="49"/>
      <c r="F284" s="86" t="str">
        <f t="shared" si="28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9"/>
        <v/>
      </c>
      <c r="M284" s="40" t="str">
        <f t="shared" si="30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6"/>
        <v/>
      </c>
      <c r="D285" s="38" t="str">
        <f t="shared" si="27"/>
        <v/>
      </c>
      <c r="E285" s="49"/>
      <c r="F285" s="86" t="str">
        <f t="shared" si="28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9"/>
        <v/>
      </c>
      <c r="M285" s="40" t="str">
        <f t="shared" si="30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6"/>
        <v/>
      </c>
      <c r="D286" s="38" t="str">
        <f t="shared" si="27"/>
        <v/>
      </c>
      <c r="E286" s="49"/>
      <c r="F286" s="86" t="str">
        <f t="shared" si="28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9"/>
        <v/>
      </c>
      <c r="M286" s="40" t="str">
        <f t="shared" si="30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6"/>
        <v/>
      </c>
      <c r="D287" s="38" t="str">
        <f t="shared" si="27"/>
        <v/>
      </c>
      <c r="E287" s="49"/>
      <c r="F287" s="86" t="str">
        <f t="shared" si="28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9"/>
        <v/>
      </c>
      <c r="M287" s="40" t="str">
        <f t="shared" si="30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6"/>
        <v/>
      </c>
      <c r="D288" s="38" t="str">
        <f t="shared" si="27"/>
        <v/>
      </c>
      <c r="E288" s="49"/>
      <c r="F288" s="86" t="str">
        <f t="shared" si="28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9"/>
        <v/>
      </c>
      <c r="M288" s="40" t="str">
        <f t="shared" si="30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6"/>
        <v/>
      </c>
      <c r="D289" s="38" t="str">
        <f t="shared" si="27"/>
        <v/>
      </c>
      <c r="E289" s="49"/>
      <c r="F289" s="86" t="str">
        <f t="shared" si="28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9"/>
        <v/>
      </c>
      <c r="M289" s="40" t="str">
        <f t="shared" si="30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6"/>
        <v/>
      </c>
      <c r="D290" s="38" t="str">
        <f t="shared" si="27"/>
        <v/>
      </c>
      <c r="E290" s="49"/>
      <c r="F290" s="86" t="str">
        <f t="shared" si="28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9"/>
        <v/>
      </c>
      <c r="M290" s="40" t="str">
        <f t="shared" si="30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6"/>
        <v/>
      </c>
      <c r="D291" s="38" t="str">
        <f t="shared" si="27"/>
        <v/>
      </c>
      <c r="E291" s="49"/>
      <c r="F291" s="86" t="str">
        <f t="shared" si="28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9"/>
        <v/>
      </c>
      <c r="M291" s="40" t="str">
        <f t="shared" si="30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6"/>
        <v/>
      </c>
      <c r="D292" s="38" t="str">
        <f t="shared" si="27"/>
        <v/>
      </c>
      <c r="E292" s="49"/>
      <c r="F292" s="86" t="str">
        <f t="shared" si="28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9"/>
        <v/>
      </c>
      <c r="M292" s="40" t="str">
        <f t="shared" si="30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6"/>
        <v/>
      </c>
      <c r="D293" s="38" t="str">
        <f t="shared" si="27"/>
        <v/>
      </c>
      <c r="E293" s="49"/>
      <c r="F293" s="86" t="str">
        <f t="shared" si="28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9"/>
        <v/>
      </c>
      <c r="M293" s="40" t="str">
        <f t="shared" si="30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6"/>
        <v/>
      </c>
      <c r="D294" s="38" t="str">
        <f t="shared" si="27"/>
        <v/>
      </c>
      <c r="E294" s="49"/>
      <c r="F294" s="86" t="str">
        <f t="shared" si="28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9"/>
        <v/>
      </c>
      <c r="M294" s="40" t="str">
        <f t="shared" si="30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6"/>
        <v/>
      </c>
      <c r="D295" s="38" t="str">
        <f t="shared" si="27"/>
        <v/>
      </c>
      <c r="E295" s="49"/>
      <c r="F295" s="86" t="str">
        <f t="shared" si="28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9"/>
        <v/>
      </c>
      <c r="M295" s="40" t="str">
        <f t="shared" si="30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6"/>
        <v/>
      </c>
      <c r="D296" s="38" t="str">
        <f t="shared" si="27"/>
        <v/>
      </c>
      <c r="E296" s="49"/>
      <c r="F296" s="86" t="str">
        <f t="shared" si="28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9"/>
        <v/>
      </c>
      <c r="M296" s="40" t="str">
        <f t="shared" si="30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6"/>
        <v/>
      </c>
      <c r="D297" s="38" t="str">
        <f t="shared" si="27"/>
        <v/>
      </c>
      <c r="E297" s="49"/>
      <c r="F297" s="86" t="str">
        <f t="shared" si="28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9"/>
        <v/>
      </c>
      <c r="M297" s="40" t="str">
        <f t="shared" si="30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6"/>
        <v/>
      </c>
      <c r="D298" s="38" t="str">
        <f t="shared" si="27"/>
        <v/>
      </c>
      <c r="E298" s="49"/>
      <c r="F298" s="86" t="str">
        <f t="shared" si="28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9"/>
        <v/>
      </c>
      <c r="M298" s="40" t="str">
        <f t="shared" si="30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6"/>
        <v/>
      </c>
      <c r="D299" s="38" t="str">
        <f t="shared" si="27"/>
        <v/>
      </c>
      <c r="E299" s="49"/>
      <c r="F299" s="86" t="str">
        <f t="shared" si="28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9"/>
        <v/>
      </c>
      <c r="M299" s="40" t="str">
        <f t="shared" si="30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6"/>
        <v/>
      </c>
      <c r="D300" s="38" t="str">
        <f t="shared" si="27"/>
        <v/>
      </c>
      <c r="E300" s="49"/>
      <c r="F300" s="86" t="str">
        <f t="shared" si="28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9"/>
        <v/>
      </c>
      <c r="M300" s="40" t="str">
        <f t="shared" si="30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6"/>
        <v/>
      </c>
      <c r="D301" s="38" t="str">
        <f t="shared" si="27"/>
        <v/>
      </c>
      <c r="E301" s="49"/>
      <c r="F301" s="86" t="str">
        <f t="shared" si="28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9"/>
        <v/>
      </c>
      <c r="M301" s="40" t="str">
        <f t="shared" si="30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6"/>
        <v/>
      </c>
      <c r="D302" s="38" t="str">
        <f t="shared" si="27"/>
        <v/>
      </c>
      <c r="E302" s="49"/>
      <c r="F302" s="86" t="str">
        <f t="shared" si="28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9"/>
        <v/>
      </c>
      <c r="M302" s="40" t="str">
        <f t="shared" si="30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6"/>
        <v/>
      </c>
      <c r="D303" s="38" t="str">
        <f t="shared" si="27"/>
        <v/>
      </c>
      <c r="E303" s="49"/>
      <c r="F303" s="86" t="str">
        <f t="shared" si="28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9"/>
        <v/>
      </c>
      <c r="M303" s="40" t="str">
        <f t="shared" si="30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6"/>
        <v/>
      </c>
      <c r="D304" s="38" t="str">
        <f t="shared" si="27"/>
        <v/>
      </c>
      <c r="E304" s="49"/>
      <c r="F304" s="86" t="str">
        <f t="shared" si="28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9"/>
        <v/>
      </c>
      <c r="M304" s="40" t="str">
        <f t="shared" si="30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6"/>
        <v/>
      </c>
      <c r="D305" s="38" t="str">
        <f t="shared" si="27"/>
        <v/>
      </c>
      <c r="E305" s="49"/>
      <c r="F305" s="86" t="str">
        <f t="shared" si="28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9"/>
        <v/>
      </c>
      <c r="M305" s="40" t="str">
        <f t="shared" si="30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6"/>
        <v/>
      </c>
      <c r="D306" s="38" t="str">
        <f t="shared" si="27"/>
        <v/>
      </c>
      <c r="E306" s="49"/>
      <c r="F306" s="86" t="str">
        <f t="shared" si="28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9"/>
        <v/>
      </c>
      <c r="M306" s="40" t="str">
        <f t="shared" si="30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6"/>
        <v/>
      </c>
      <c r="D307" s="38" t="str">
        <f t="shared" si="27"/>
        <v/>
      </c>
      <c r="E307" s="49"/>
      <c r="F307" s="86" t="str">
        <f t="shared" si="28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9"/>
        <v/>
      </c>
      <c r="M307" s="40" t="str">
        <f t="shared" si="30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6"/>
        <v/>
      </c>
      <c r="D308" s="38" t="str">
        <f t="shared" si="27"/>
        <v/>
      </c>
      <c r="E308" s="49"/>
      <c r="F308" s="86" t="str">
        <f t="shared" si="28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9"/>
        <v/>
      </c>
      <c r="M308" s="40" t="str">
        <f t="shared" si="30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6"/>
        <v/>
      </c>
      <c r="D309" s="38" t="str">
        <f t="shared" si="27"/>
        <v/>
      </c>
      <c r="E309" s="49"/>
      <c r="F309" s="86" t="str">
        <f t="shared" si="28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9"/>
        <v/>
      </c>
      <c r="M309" s="40" t="str">
        <f t="shared" si="30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6"/>
        <v/>
      </c>
      <c r="D310" s="38" t="str">
        <f t="shared" si="27"/>
        <v/>
      </c>
      <c r="E310" s="49"/>
      <c r="F310" s="86" t="str">
        <f t="shared" si="28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9"/>
        <v/>
      </c>
      <c r="M310" s="40" t="str">
        <f t="shared" si="30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6"/>
        <v/>
      </c>
      <c r="D311" s="38" t="str">
        <f t="shared" si="27"/>
        <v/>
      </c>
      <c r="E311" s="49"/>
      <c r="F311" s="86" t="str">
        <f t="shared" si="28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9"/>
        <v/>
      </c>
      <c r="M311" s="40" t="str">
        <f t="shared" si="30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6"/>
        <v/>
      </c>
      <c r="D312" s="38" t="str">
        <f t="shared" si="27"/>
        <v/>
      </c>
      <c r="E312" s="49"/>
      <c r="F312" s="86" t="str">
        <f t="shared" si="28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9"/>
        <v/>
      </c>
      <c r="M312" s="40" t="str">
        <f t="shared" si="30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6"/>
        <v/>
      </c>
      <c r="D313" s="38" t="str">
        <f t="shared" si="27"/>
        <v/>
      </c>
      <c r="E313" s="49"/>
      <c r="F313" s="86" t="str">
        <f t="shared" si="28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9"/>
        <v/>
      </c>
      <c r="M313" s="40" t="str">
        <f t="shared" si="30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6"/>
        <v/>
      </c>
      <c r="D314" s="38" t="str">
        <f t="shared" si="27"/>
        <v/>
      </c>
      <c r="E314" s="49"/>
      <c r="F314" s="86" t="str">
        <f t="shared" si="28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9"/>
        <v/>
      </c>
      <c r="M314" s="40" t="str">
        <f t="shared" si="30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6"/>
        <v/>
      </c>
      <c r="D315" s="38" t="str">
        <f t="shared" si="27"/>
        <v/>
      </c>
      <c r="E315" s="49"/>
      <c r="F315" s="86" t="str">
        <f t="shared" si="28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9"/>
        <v/>
      </c>
      <c r="M315" s="40" t="str">
        <f t="shared" si="30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6"/>
        <v/>
      </c>
      <c r="D316" s="38" t="str">
        <f t="shared" si="27"/>
        <v/>
      </c>
      <c r="E316" s="49"/>
      <c r="F316" s="86" t="str">
        <f t="shared" si="28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9"/>
        <v/>
      </c>
      <c r="M316" s="40" t="str">
        <f t="shared" si="30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6"/>
        <v/>
      </c>
      <c r="D317" s="38" t="str">
        <f t="shared" si="27"/>
        <v/>
      </c>
      <c r="E317" s="49"/>
      <c r="F317" s="86" t="str">
        <f t="shared" si="28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9"/>
        <v/>
      </c>
      <c r="M317" s="40" t="str">
        <f t="shared" si="30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6"/>
        <v/>
      </c>
      <c r="D318" s="38" t="str">
        <f t="shared" si="27"/>
        <v/>
      </c>
      <c r="E318" s="49"/>
      <c r="F318" s="86" t="str">
        <f t="shared" si="28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9"/>
        <v/>
      </c>
      <c r="M318" s="40" t="str">
        <f t="shared" si="30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6"/>
        <v/>
      </c>
      <c r="D319" s="38" t="str">
        <f t="shared" si="27"/>
        <v/>
      </c>
      <c r="E319" s="49"/>
      <c r="F319" s="86" t="str">
        <f t="shared" si="28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9"/>
        <v/>
      </c>
      <c r="M319" s="40" t="str">
        <f t="shared" si="30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6"/>
        <v/>
      </c>
      <c r="D320" s="38" t="str">
        <f t="shared" si="27"/>
        <v/>
      </c>
      <c r="E320" s="49"/>
      <c r="F320" s="86" t="str">
        <f t="shared" si="28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9"/>
        <v/>
      </c>
      <c r="M320" s="40" t="str">
        <f t="shared" si="30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6"/>
        <v/>
      </c>
      <c r="D321" s="38" t="str">
        <f t="shared" si="27"/>
        <v/>
      </c>
      <c r="E321" s="49"/>
      <c r="F321" s="86" t="str">
        <f t="shared" si="28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9"/>
        <v/>
      </c>
      <c r="M321" s="40" t="str">
        <f t="shared" si="30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6"/>
        <v/>
      </c>
      <c r="D322" s="38" t="str">
        <f t="shared" si="27"/>
        <v/>
      </c>
      <c r="E322" s="49"/>
      <c r="F322" s="86" t="str">
        <f t="shared" si="28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9"/>
        <v/>
      </c>
      <c r="M322" s="40" t="str">
        <f t="shared" si="30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31">IFERROR(VLOOKUP(E323,$R$6:$U$113,3,FALSE),"")</f>
        <v/>
      </c>
      <c r="D323" s="38" t="str">
        <f t="shared" ref="D323:D386" si="32">IFERROR(VLOOKUP(E323,$R$6:$U$113,4,FALSE),"")</f>
        <v/>
      </c>
      <c r="E323" s="49"/>
      <c r="F323" s="86" t="str">
        <f t="shared" ref="F323:F386" si="33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9"/>
        <v/>
      </c>
      <c r="M323" s="40" t="str">
        <f t="shared" si="30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31"/>
        <v/>
      </c>
      <c r="D324" s="38" t="str">
        <f t="shared" si="32"/>
        <v/>
      </c>
      <c r="E324" s="49"/>
      <c r="F324" s="86" t="str">
        <f t="shared" si="33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4">LEFT(E324,2)</f>
        <v/>
      </c>
      <c r="M324" s="40" t="str">
        <f t="shared" ref="M324:M387" si="35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31"/>
        <v/>
      </c>
      <c r="D325" s="38" t="str">
        <f t="shared" si="32"/>
        <v/>
      </c>
      <c r="E325" s="49"/>
      <c r="F325" s="86" t="str">
        <f t="shared" si="33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4"/>
        <v/>
      </c>
      <c r="M325" s="40" t="str">
        <f t="shared" si="35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31"/>
        <v/>
      </c>
      <c r="D326" s="38" t="str">
        <f t="shared" si="32"/>
        <v/>
      </c>
      <c r="E326" s="49"/>
      <c r="F326" s="86" t="str">
        <f t="shared" si="33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4"/>
        <v/>
      </c>
      <c r="M326" s="40" t="str">
        <f t="shared" si="35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31"/>
        <v/>
      </c>
      <c r="D327" s="38" t="str">
        <f t="shared" si="32"/>
        <v/>
      </c>
      <c r="E327" s="49"/>
      <c r="F327" s="86" t="str">
        <f t="shared" si="33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4"/>
        <v/>
      </c>
      <c r="M327" s="40" t="str">
        <f t="shared" si="35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31"/>
        <v/>
      </c>
      <c r="D328" s="38" t="str">
        <f t="shared" si="32"/>
        <v/>
      </c>
      <c r="E328" s="49"/>
      <c r="F328" s="86" t="str">
        <f t="shared" si="33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4"/>
        <v/>
      </c>
      <c r="M328" s="40" t="str">
        <f t="shared" si="35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31"/>
        <v/>
      </c>
      <c r="D329" s="38" t="str">
        <f t="shared" si="32"/>
        <v/>
      </c>
      <c r="E329" s="49"/>
      <c r="F329" s="86" t="str">
        <f t="shared" si="33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4"/>
        <v/>
      </c>
      <c r="M329" s="40" t="str">
        <f t="shared" si="35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31"/>
        <v/>
      </c>
      <c r="D330" s="38" t="str">
        <f t="shared" si="32"/>
        <v/>
      </c>
      <c r="E330" s="49"/>
      <c r="F330" s="86" t="str">
        <f t="shared" si="33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4"/>
        <v/>
      </c>
      <c r="M330" s="40" t="str">
        <f t="shared" si="35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31"/>
        <v/>
      </c>
      <c r="D331" s="38" t="str">
        <f t="shared" si="32"/>
        <v/>
      </c>
      <c r="E331" s="49"/>
      <c r="F331" s="86" t="str">
        <f t="shared" si="33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4"/>
        <v/>
      </c>
      <c r="M331" s="40" t="str">
        <f t="shared" si="35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31"/>
        <v/>
      </c>
      <c r="D332" s="38" t="str">
        <f t="shared" si="32"/>
        <v/>
      </c>
      <c r="E332" s="49"/>
      <c r="F332" s="86" t="str">
        <f t="shared" si="33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4"/>
        <v/>
      </c>
      <c r="M332" s="40" t="str">
        <f t="shared" si="35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31"/>
        <v/>
      </c>
      <c r="D333" s="38" t="str">
        <f t="shared" si="32"/>
        <v/>
      </c>
      <c r="E333" s="49"/>
      <c r="F333" s="86" t="str">
        <f t="shared" si="33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4"/>
        <v/>
      </c>
      <c r="M333" s="40" t="str">
        <f t="shared" si="35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31"/>
        <v/>
      </c>
      <c r="D334" s="38" t="str">
        <f t="shared" si="32"/>
        <v/>
      </c>
      <c r="E334" s="49"/>
      <c r="F334" s="86" t="str">
        <f t="shared" si="33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4"/>
        <v/>
      </c>
      <c r="M334" s="40" t="str">
        <f t="shared" si="35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31"/>
        <v/>
      </c>
      <c r="D335" s="38" t="str">
        <f t="shared" si="32"/>
        <v/>
      </c>
      <c r="E335" s="49"/>
      <c r="F335" s="86" t="str">
        <f t="shared" si="33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4"/>
        <v/>
      </c>
      <c r="M335" s="40" t="str">
        <f t="shared" si="35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31"/>
        <v/>
      </c>
      <c r="D336" s="38" t="str">
        <f t="shared" si="32"/>
        <v/>
      </c>
      <c r="E336" s="49"/>
      <c r="F336" s="86" t="str">
        <f t="shared" si="33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4"/>
        <v/>
      </c>
      <c r="M336" s="40" t="str">
        <f t="shared" si="35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31"/>
        <v/>
      </c>
      <c r="D337" s="38" t="str">
        <f t="shared" si="32"/>
        <v/>
      </c>
      <c r="E337" s="49"/>
      <c r="F337" s="86" t="str">
        <f t="shared" si="33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4"/>
        <v/>
      </c>
      <c r="M337" s="40" t="str">
        <f t="shared" si="35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31"/>
        <v/>
      </c>
      <c r="D338" s="38" t="str">
        <f t="shared" si="32"/>
        <v/>
      </c>
      <c r="E338" s="49"/>
      <c r="F338" s="86" t="str">
        <f t="shared" si="33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4"/>
        <v/>
      </c>
      <c r="M338" s="40" t="str">
        <f t="shared" si="35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31"/>
        <v/>
      </c>
      <c r="D339" s="38" t="str">
        <f t="shared" si="32"/>
        <v/>
      </c>
      <c r="E339" s="49"/>
      <c r="F339" s="86" t="str">
        <f t="shared" si="33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4"/>
        <v/>
      </c>
      <c r="M339" s="40" t="str">
        <f t="shared" si="35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31"/>
        <v/>
      </c>
      <c r="D340" s="38" t="str">
        <f t="shared" si="32"/>
        <v/>
      </c>
      <c r="E340" s="49"/>
      <c r="F340" s="86" t="str">
        <f t="shared" si="33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4"/>
        <v/>
      </c>
      <c r="M340" s="40" t="str">
        <f t="shared" si="35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31"/>
        <v/>
      </c>
      <c r="D341" s="38" t="str">
        <f t="shared" si="32"/>
        <v/>
      </c>
      <c r="E341" s="49"/>
      <c r="F341" s="86" t="str">
        <f t="shared" si="33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4"/>
        <v/>
      </c>
      <c r="M341" s="40" t="str">
        <f t="shared" si="35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31"/>
        <v/>
      </c>
      <c r="D342" s="38" t="str">
        <f t="shared" si="32"/>
        <v/>
      </c>
      <c r="E342" s="49"/>
      <c r="F342" s="86" t="str">
        <f t="shared" si="33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4"/>
        <v/>
      </c>
      <c r="M342" s="40" t="str">
        <f t="shared" si="35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31"/>
        <v/>
      </c>
      <c r="D343" s="38" t="str">
        <f t="shared" si="32"/>
        <v/>
      </c>
      <c r="E343" s="49"/>
      <c r="F343" s="86" t="str">
        <f t="shared" si="33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4"/>
        <v/>
      </c>
      <c r="M343" s="40" t="str">
        <f t="shared" si="35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31"/>
        <v/>
      </c>
      <c r="D344" s="38" t="str">
        <f t="shared" si="32"/>
        <v/>
      </c>
      <c r="E344" s="49"/>
      <c r="F344" s="86" t="str">
        <f t="shared" si="33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4"/>
        <v/>
      </c>
      <c r="M344" s="40" t="str">
        <f t="shared" si="35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31"/>
        <v/>
      </c>
      <c r="D345" s="38" t="str">
        <f t="shared" si="32"/>
        <v/>
      </c>
      <c r="E345" s="49"/>
      <c r="F345" s="86" t="str">
        <f t="shared" si="33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4"/>
        <v/>
      </c>
      <c r="M345" s="40" t="str">
        <f t="shared" si="35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31"/>
        <v/>
      </c>
      <c r="D346" s="38" t="str">
        <f t="shared" si="32"/>
        <v/>
      </c>
      <c r="E346" s="49"/>
      <c r="F346" s="86" t="str">
        <f t="shared" si="33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4"/>
        <v/>
      </c>
      <c r="M346" s="40" t="str">
        <f t="shared" si="35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31"/>
        <v/>
      </c>
      <c r="D347" s="38" t="str">
        <f t="shared" si="32"/>
        <v/>
      </c>
      <c r="E347" s="49"/>
      <c r="F347" s="86" t="str">
        <f t="shared" si="33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4"/>
        <v/>
      </c>
      <c r="M347" s="40" t="str">
        <f t="shared" si="35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31"/>
        <v/>
      </c>
      <c r="D348" s="38" t="str">
        <f t="shared" si="32"/>
        <v/>
      </c>
      <c r="E348" s="49"/>
      <c r="F348" s="86" t="str">
        <f t="shared" si="33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4"/>
        <v/>
      </c>
      <c r="M348" s="40" t="str">
        <f t="shared" si="35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31"/>
        <v/>
      </c>
      <c r="D349" s="38" t="str">
        <f t="shared" si="32"/>
        <v/>
      </c>
      <c r="E349" s="49"/>
      <c r="F349" s="86" t="str">
        <f t="shared" si="33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4"/>
        <v/>
      </c>
      <c r="M349" s="40" t="str">
        <f t="shared" si="35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31"/>
        <v/>
      </c>
      <c r="D350" s="38" t="str">
        <f t="shared" si="32"/>
        <v/>
      </c>
      <c r="E350" s="49"/>
      <c r="F350" s="86" t="str">
        <f t="shared" si="33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4"/>
        <v/>
      </c>
      <c r="M350" s="40" t="str">
        <f t="shared" si="35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31"/>
        <v/>
      </c>
      <c r="D351" s="38" t="str">
        <f t="shared" si="32"/>
        <v/>
      </c>
      <c r="E351" s="49"/>
      <c r="F351" s="86" t="str">
        <f t="shared" si="33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4"/>
        <v/>
      </c>
      <c r="M351" s="40" t="str">
        <f t="shared" si="35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31"/>
        <v/>
      </c>
      <c r="D352" s="38" t="str">
        <f t="shared" si="32"/>
        <v/>
      </c>
      <c r="E352" s="49"/>
      <c r="F352" s="86" t="str">
        <f t="shared" si="33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4"/>
        <v/>
      </c>
      <c r="M352" s="40" t="str">
        <f t="shared" si="35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31"/>
        <v/>
      </c>
      <c r="D353" s="38" t="str">
        <f t="shared" si="32"/>
        <v/>
      </c>
      <c r="E353" s="49"/>
      <c r="F353" s="86" t="str">
        <f t="shared" si="33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4"/>
        <v/>
      </c>
      <c r="M353" s="40" t="str">
        <f t="shared" si="35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31"/>
        <v/>
      </c>
      <c r="D354" s="38" t="str">
        <f t="shared" si="32"/>
        <v/>
      </c>
      <c r="E354" s="49"/>
      <c r="F354" s="86" t="str">
        <f t="shared" si="33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4"/>
        <v/>
      </c>
      <c r="M354" s="40" t="str">
        <f t="shared" si="35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31"/>
        <v/>
      </c>
      <c r="D355" s="38" t="str">
        <f t="shared" si="32"/>
        <v/>
      </c>
      <c r="E355" s="49"/>
      <c r="F355" s="86" t="str">
        <f t="shared" si="33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4"/>
        <v/>
      </c>
      <c r="M355" s="40" t="str">
        <f t="shared" si="35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31"/>
        <v/>
      </c>
      <c r="D356" s="38" t="str">
        <f t="shared" si="32"/>
        <v/>
      </c>
      <c r="E356" s="49"/>
      <c r="F356" s="86" t="str">
        <f t="shared" si="33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4"/>
        <v/>
      </c>
      <c r="M356" s="40" t="str">
        <f t="shared" si="35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31"/>
        <v/>
      </c>
      <c r="D357" s="38" t="str">
        <f t="shared" si="32"/>
        <v/>
      </c>
      <c r="E357" s="49"/>
      <c r="F357" s="86" t="str">
        <f t="shared" si="33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4"/>
        <v/>
      </c>
      <c r="M357" s="40" t="str">
        <f t="shared" si="35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31"/>
        <v/>
      </c>
      <c r="D358" s="38" t="str">
        <f t="shared" si="32"/>
        <v/>
      </c>
      <c r="E358" s="49"/>
      <c r="F358" s="86" t="str">
        <f t="shared" si="33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4"/>
        <v/>
      </c>
      <c r="M358" s="40" t="str">
        <f t="shared" si="35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31"/>
        <v/>
      </c>
      <c r="D359" s="38" t="str">
        <f t="shared" si="32"/>
        <v/>
      </c>
      <c r="E359" s="49"/>
      <c r="F359" s="86" t="str">
        <f t="shared" si="33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4"/>
        <v/>
      </c>
      <c r="M359" s="40" t="str">
        <f t="shared" si="35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31"/>
        <v/>
      </c>
      <c r="D360" s="38" t="str">
        <f t="shared" si="32"/>
        <v/>
      </c>
      <c r="E360" s="49"/>
      <c r="F360" s="86" t="str">
        <f t="shared" si="33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4"/>
        <v/>
      </c>
      <c r="M360" s="40" t="str">
        <f t="shared" si="35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31"/>
        <v/>
      </c>
      <c r="D361" s="38" t="str">
        <f t="shared" si="32"/>
        <v/>
      </c>
      <c r="E361" s="49"/>
      <c r="F361" s="86" t="str">
        <f t="shared" si="33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4"/>
        <v/>
      </c>
      <c r="M361" s="40" t="str">
        <f t="shared" si="35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31"/>
        <v/>
      </c>
      <c r="D362" s="38" t="str">
        <f t="shared" si="32"/>
        <v/>
      </c>
      <c r="E362" s="49"/>
      <c r="F362" s="86" t="str">
        <f t="shared" si="33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4"/>
        <v/>
      </c>
      <c r="M362" s="40" t="str">
        <f t="shared" si="35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31"/>
        <v/>
      </c>
      <c r="D363" s="38" t="str">
        <f t="shared" si="32"/>
        <v/>
      </c>
      <c r="E363" s="49"/>
      <c r="F363" s="86" t="str">
        <f t="shared" si="33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4"/>
        <v/>
      </c>
      <c r="M363" s="40" t="str">
        <f t="shared" si="35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31"/>
        <v/>
      </c>
      <c r="D364" s="38" t="str">
        <f t="shared" si="32"/>
        <v/>
      </c>
      <c r="E364" s="49"/>
      <c r="F364" s="86" t="str">
        <f t="shared" si="33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4"/>
        <v/>
      </c>
      <c r="M364" s="40" t="str">
        <f t="shared" si="35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31"/>
        <v/>
      </c>
      <c r="D365" s="38" t="str">
        <f t="shared" si="32"/>
        <v/>
      </c>
      <c r="E365" s="49"/>
      <c r="F365" s="86" t="str">
        <f t="shared" si="33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4"/>
        <v/>
      </c>
      <c r="M365" s="40" t="str">
        <f t="shared" si="35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31"/>
        <v/>
      </c>
      <c r="D366" s="38" t="str">
        <f t="shared" si="32"/>
        <v/>
      </c>
      <c r="E366" s="49"/>
      <c r="F366" s="86" t="str">
        <f t="shared" si="33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4"/>
        <v/>
      </c>
      <c r="M366" s="40" t="str">
        <f t="shared" si="35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31"/>
        <v/>
      </c>
      <c r="D367" s="38" t="str">
        <f t="shared" si="32"/>
        <v/>
      </c>
      <c r="E367" s="49"/>
      <c r="F367" s="86" t="str">
        <f t="shared" si="33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4"/>
        <v/>
      </c>
      <c r="M367" s="40" t="str">
        <f t="shared" si="35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31"/>
        <v/>
      </c>
      <c r="D368" s="38" t="str">
        <f t="shared" si="32"/>
        <v/>
      </c>
      <c r="E368" s="49"/>
      <c r="F368" s="86" t="str">
        <f t="shared" si="33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4"/>
        <v/>
      </c>
      <c r="M368" s="40" t="str">
        <f t="shared" si="35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31"/>
        <v/>
      </c>
      <c r="D369" s="38" t="str">
        <f t="shared" si="32"/>
        <v/>
      </c>
      <c r="E369" s="49"/>
      <c r="F369" s="86" t="str">
        <f t="shared" si="33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4"/>
        <v/>
      </c>
      <c r="M369" s="40" t="str">
        <f t="shared" si="35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31"/>
        <v/>
      </c>
      <c r="D370" s="38" t="str">
        <f t="shared" si="32"/>
        <v/>
      </c>
      <c r="E370" s="49"/>
      <c r="F370" s="86" t="str">
        <f t="shared" si="33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4"/>
        <v/>
      </c>
      <c r="M370" s="40" t="str">
        <f t="shared" si="35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31"/>
        <v/>
      </c>
      <c r="D371" s="38" t="str">
        <f t="shared" si="32"/>
        <v/>
      </c>
      <c r="E371" s="49"/>
      <c r="F371" s="86" t="str">
        <f t="shared" si="33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4"/>
        <v/>
      </c>
      <c r="M371" s="40" t="str">
        <f t="shared" si="35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31"/>
        <v/>
      </c>
      <c r="D372" s="38" t="str">
        <f t="shared" si="32"/>
        <v/>
      </c>
      <c r="E372" s="49"/>
      <c r="F372" s="86" t="str">
        <f t="shared" si="33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4"/>
        <v/>
      </c>
      <c r="M372" s="40" t="str">
        <f t="shared" si="35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31"/>
        <v/>
      </c>
      <c r="D373" s="38" t="str">
        <f t="shared" si="32"/>
        <v/>
      </c>
      <c r="E373" s="49"/>
      <c r="F373" s="86" t="str">
        <f t="shared" si="33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4"/>
        <v/>
      </c>
      <c r="M373" s="40" t="str">
        <f t="shared" si="35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31"/>
        <v/>
      </c>
      <c r="D374" s="38" t="str">
        <f t="shared" si="32"/>
        <v/>
      </c>
      <c r="E374" s="49"/>
      <c r="F374" s="86" t="str">
        <f t="shared" si="33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4"/>
        <v/>
      </c>
      <c r="M374" s="40" t="str">
        <f t="shared" si="35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31"/>
        <v/>
      </c>
      <c r="D375" s="38" t="str">
        <f t="shared" si="32"/>
        <v/>
      </c>
      <c r="E375" s="49"/>
      <c r="F375" s="86" t="str">
        <f t="shared" si="33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4"/>
        <v/>
      </c>
      <c r="M375" s="40" t="str">
        <f t="shared" si="35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31"/>
        <v/>
      </c>
      <c r="D376" s="38" t="str">
        <f t="shared" si="32"/>
        <v/>
      </c>
      <c r="E376" s="49"/>
      <c r="F376" s="86" t="str">
        <f t="shared" si="33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4"/>
        <v/>
      </c>
      <c r="M376" s="40" t="str">
        <f t="shared" si="35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31"/>
        <v/>
      </c>
      <c r="D377" s="38" t="str">
        <f t="shared" si="32"/>
        <v/>
      </c>
      <c r="E377" s="49"/>
      <c r="F377" s="86" t="str">
        <f t="shared" si="33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4"/>
        <v/>
      </c>
      <c r="M377" s="40" t="str">
        <f t="shared" si="35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31"/>
        <v/>
      </c>
      <c r="D378" s="38" t="str">
        <f t="shared" si="32"/>
        <v/>
      </c>
      <c r="E378" s="49"/>
      <c r="F378" s="86" t="str">
        <f t="shared" si="33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4"/>
        <v/>
      </c>
      <c r="M378" s="40" t="str">
        <f t="shared" si="35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31"/>
        <v/>
      </c>
      <c r="D379" s="38" t="str">
        <f t="shared" si="32"/>
        <v/>
      </c>
      <c r="E379" s="49"/>
      <c r="F379" s="86" t="str">
        <f t="shared" si="33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4"/>
        <v/>
      </c>
      <c r="M379" s="40" t="str">
        <f t="shared" si="35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31"/>
        <v/>
      </c>
      <c r="D380" s="38" t="str">
        <f t="shared" si="32"/>
        <v/>
      </c>
      <c r="E380" s="49"/>
      <c r="F380" s="86" t="str">
        <f t="shared" si="33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4"/>
        <v/>
      </c>
      <c r="M380" s="40" t="str">
        <f t="shared" si="35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31"/>
        <v/>
      </c>
      <c r="D381" s="38" t="str">
        <f t="shared" si="32"/>
        <v/>
      </c>
      <c r="E381" s="49"/>
      <c r="F381" s="86" t="str">
        <f t="shared" si="33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4"/>
        <v/>
      </c>
      <c r="M381" s="40" t="str">
        <f t="shared" si="35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31"/>
        <v/>
      </c>
      <c r="D382" s="38" t="str">
        <f t="shared" si="32"/>
        <v/>
      </c>
      <c r="E382" s="49"/>
      <c r="F382" s="86" t="str">
        <f t="shared" si="33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4"/>
        <v/>
      </c>
      <c r="M382" s="40" t="str">
        <f t="shared" si="35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31"/>
        <v/>
      </c>
      <c r="D383" s="38" t="str">
        <f t="shared" si="32"/>
        <v/>
      </c>
      <c r="E383" s="49"/>
      <c r="F383" s="86" t="str">
        <f t="shared" si="33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4"/>
        <v/>
      </c>
      <c r="M383" s="40" t="str">
        <f t="shared" si="35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31"/>
        <v/>
      </c>
      <c r="D384" s="38" t="str">
        <f t="shared" si="32"/>
        <v/>
      </c>
      <c r="E384" s="49"/>
      <c r="F384" s="86" t="str">
        <f t="shared" si="33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4"/>
        <v/>
      </c>
      <c r="M384" s="40" t="str">
        <f t="shared" si="35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31"/>
        <v/>
      </c>
      <c r="D385" s="38" t="str">
        <f t="shared" si="32"/>
        <v/>
      </c>
      <c r="E385" s="49"/>
      <c r="F385" s="86" t="str">
        <f t="shared" si="33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4"/>
        <v/>
      </c>
      <c r="M385" s="40" t="str">
        <f t="shared" si="35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31"/>
        <v/>
      </c>
      <c r="D386" s="38" t="str">
        <f t="shared" si="32"/>
        <v/>
      </c>
      <c r="E386" s="49"/>
      <c r="F386" s="86" t="str">
        <f t="shared" si="33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4"/>
        <v/>
      </c>
      <c r="M386" s="40" t="str">
        <f t="shared" si="35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6">IFERROR(VLOOKUP(E387,$R$6:$U$113,3,FALSE),"")</f>
        <v/>
      </c>
      <c r="D387" s="38" t="str">
        <f t="shared" ref="D387:D450" si="37">IFERROR(VLOOKUP(E387,$R$6:$U$113,4,FALSE),"")</f>
        <v/>
      </c>
      <c r="E387" s="49"/>
      <c r="F387" s="86" t="str">
        <f t="shared" ref="F387:F450" si="38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4"/>
        <v/>
      </c>
      <c r="M387" s="40" t="str">
        <f t="shared" si="35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6"/>
        <v/>
      </c>
      <c r="D388" s="38" t="str">
        <f t="shared" si="37"/>
        <v/>
      </c>
      <c r="E388" s="49"/>
      <c r="F388" s="86" t="str">
        <f t="shared" si="38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9">LEFT(E388,2)</f>
        <v/>
      </c>
      <c r="M388" s="40" t="str">
        <f t="shared" ref="M388:M451" si="40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6"/>
        <v/>
      </c>
      <c r="D389" s="38" t="str">
        <f t="shared" si="37"/>
        <v/>
      </c>
      <c r="E389" s="49"/>
      <c r="F389" s="86" t="str">
        <f t="shared" si="38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9"/>
        <v/>
      </c>
      <c r="M389" s="40" t="str">
        <f t="shared" si="40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6"/>
        <v/>
      </c>
      <c r="D390" s="38" t="str">
        <f t="shared" si="37"/>
        <v/>
      </c>
      <c r="E390" s="49"/>
      <c r="F390" s="86" t="str">
        <f t="shared" si="38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9"/>
        <v/>
      </c>
      <c r="M390" s="40" t="str">
        <f t="shared" si="40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6"/>
        <v/>
      </c>
      <c r="D391" s="38" t="str">
        <f t="shared" si="37"/>
        <v/>
      </c>
      <c r="E391" s="49"/>
      <c r="F391" s="86" t="str">
        <f t="shared" si="38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9"/>
        <v/>
      </c>
      <c r="M391" s="40" t="str">
        <f t="shared" si="40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6"/>
        <v/>
      </c>
      <c r="D392" s="38" t="str">
        <f t="shared" si="37"/>
        <v/>
      </c>
      <c r="E392" s="49"/>
      <c r="F392" s="86" t="str">
        <f t="shared" si="38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9"/>
        <v/>
      </c>
      <c r="M392" s="40" t="str">
        <f t="shared" si="40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6"/>
        <v/>
      </c>
      <c r="D393" s="38" t="str">
        <f t="shared" si="37"/>
        <v/>
      </c>
      <c r="E393" s="49"/>
      <c r="F393" s="86" t="str">
        <f t="shared" si="38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9"/>
        <v/>
      </c>
      <c r="M393" s="40" t="str">
        <f t="shared" si="40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6"/>
        <v/>
      </c>
      <c r="D394" s="38" t="str">
        <f t="shared" si="37"/>
        <v/>
      </c>
      <c r="E394" s="49"/>
      <c r="F394" s="86" t="str">
        <f t="shared" si="38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9"/>
        <v/>
      </c>
      <c r="M394" s="40" t="str">
        <f t="shared" si="40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6"/>
        <v/>
      </c>
      <c r="D395" s="38" t="str">
        <f t="shared" si="37"/>
        <v/>
      </c>
      <c r="E395" s="49"/>
      <c r="F395" s="86" t="str">
        <f t="shared" si="38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9"/>
        <v/>
      </c>
      <c r="M395" s="40" t="str">
        <f t="shared" si="40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6"/>
        <v/>
      </c>
      <c r="D396" s="38" t="str">
        <f t="shared" si="37"/>
        <v/>
      </c>
      <c r="E396" s="49"/>
      <c r="F396" s="86" t="str">
        <f t="shared" si="38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9"/>
        <v/>
      </c>
      <c r="M396" s="40" t="str">
        <f t="shared" si="40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6"/>
        <v/>
      </c>
      <c r="D397" s="38" t="str">
        <f t="shared" si="37"/>
        <v/>
      </c>
      <c r="E397" s="49"/>
      <c r="F397" s="86" t="str">
        <f t="shared" si="38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9"/>
        <v/>
      </c>
      <c r="M397" s="40" t="str">
        <f t="shared" si="40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6"/>
        <v/>
      </c>
      <c r="D398" s="38" t="str">
        <f t="shared" si="37"/>
        <v/>
      </c>
      <c r="E398" s="49"/>
      <c r="F398" s="86" t="str">
        <f t="shared" si="38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9"/>
        <v/>
      </c>
      <c r="M398" s="40" t="str">
        <f t="shared" si="40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6"/>
        <v/>
      </c>
      <c r="D399" s="38" t="str">
        <f t="shared" si="37"/>
        <v/>
      </c>
      <c r="E399" s="49"/>
      <c r="F399" s="86" t="str">
        <f t="shared" si="38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9"/>
        <v/>
      </c>
      <c r="M399" s="40" t="str">
        <f t="shared" si="40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6"/>
        <v/>
      </c>
      <c r="D400" s="38" t="str">
        <f t="shared" si="37"/>
        <v/>
      </c>
      <c r="E400" s="49"/>
      <c r="F400" s="86" t="str">
        <f t="shared" si="38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9"/>
        <v/>
      </c>
      <c r="M400" s="40" t="str">
        <f t="shared" si="40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6"/>
        <v/>
      </c>
      <c r="D401" s="38" t="str">
        <f t="shared" si="37"/>
        <v/>
      </c>
      <c r="E401" s="49"/>
      <c r="F401" s="86" t="str">
        <f t="shared" si="38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9"/>
        <v/>
      </c>
      <c r="M401" s="40" t="str">
        <f t="shared" si="40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6"/>
        <v/>
      </c>
      <c r="D402" s="38" t="str">
        <f t="shared" si="37"/>
        <v/>
      </c>
      <c r="E402" s="49"/>
      <c r="F402" s="86" t="str">
        <f t="shared" si="38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9"/>
        <v/>
      </c>
      <c r="M402" s="40" t="str">
        <f t="shared" si="40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6"/>
        <v/>
      </c>
      <c r="D403" s="38" t="str">
        <f t="shared" si="37"/>
        <v/>
      </c>
      <c r="E403" s="49"/>
      <c r="F403" s="86" t="str">
        <f t="shared" si="38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9"/>
        <v/>
      </c>
      <c r="M403" s="40" t="str">
        <f t="shared" si="40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6"/>
        <v/>
      </c>
      <c r="D404" s="38" t="str">
        <f t="shared" si="37"/>
        <v/>
      </c>
      <c r="E404" s="49"/>
      <c r="F404" s="86" t="str">
        <f t="shared" si="38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9"/>
        <v/>
      </c>
      <c r="M404" s="40" t="str">
        <f t="shared" si="40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6"/>
        <v/>
      </c>
      <c r="D405" s="38" t="str">
        <f t="shared" si="37"/>
        <v/>
      </c>
      <c r="E405" s="49"/>
      <c r="F405" s="86" t="str">
        <f t="shared" si="38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9"/>
        <v/>
      </c>
      <c r="M405" s="40" t="str">
        <f t="shared" si="40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6"/>
        <v/>
      </c>
      <c r="D406" s="38" t="str">
        <f t="shared" si="37"/>
        <v/>
      </c>
      <c r="E406" s="49"/>
      <c r="F406" s="86" t="str">
        <f t="shared" si="38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9"/>
        <v/>
      </c>
      <c r="M406" s="40" t="str">
        <f t="shared" si="40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6"/>
        <v/>
      </c>
      <c r="D407" s="38" t="str">
        <f t="shared" si="37"/>
        <v/>
      </c>
      <c r="E407" s="49"/>
      <c r="F407" s="86" t="str">
        <f t="shared" si="38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9"/>
        <v/>
      </c>
      <c r="M407" s="40" t="str">
        <f t="shared" si="40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6"/>
        <v/>
      </c>
      <c r="D408" s="38" t="str">
        <f t="shared" si="37"/>
        <v/>
      </c>
      <c r="E408" s="49"/>
      <c r="F408" s="86" t="str">
        <f t="shared" si="38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9"/>
        <v/>
      </c>
      <c r="M408" s="40" t="str">
        <f t="shared" si="40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6"/>
        <v/>
      </c>
      <c r="D409" s="38" t="str">
        <f t="shared" si="37"/>
        <v/>
      </c>
      <c r="E409" s="49"/>
      <c r="F409" s="86" t="str">
        <f t="shared" si="38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9"/>
        <v/>
      </c>
      <c r="M409" s="40" t="str">
        <f t="shared" si="40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6"/>
        <v/>
      </c>
      <c r="D410" s="38" t="str">
        <f t="shared" si="37"/>
        <v/>
      </c>
      <c r="E410" s="49"/>
      <c r="F410" s="86" t="str">
        <f t="shared" si="38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9"/>
        <v/>
      </c>
      <c r="M410" s="40" t="str">
        <f t="shared" si="40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6"/>
        <v/>
      </c>
      <c r="D411" s="38" t="str">
        <f t="shared" si="37"/>
        <v/>
      </c>
      <c r="E411" s="49"/>
      <c r="F411" s="86" t="str">
        <f t="shared" si="38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9"/>
        <v/>
      </c>
      <c r="M411" s="40" t="str">
        <f t="shared" si="40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6"/>
        <v/>
      </c>
      <c r="D412" s="38" t="str">
        <f t="shared" si="37"/>
        <v/>
      </c>
      <c r="E412" s="49"/>
      <c r="F412" s="86" t="str">
        <f t="shared" si="38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9"/>
        <v/>
      </c>
      <c r="M412" s="40" t="str">
        <f t="shared" si="40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6"/>
        <v/>
      </c>
      <c r="D413" s="38" t="str">
        <f t="shared" si="37"/>
        <v/>
      </c>
      <c r="E413" s="49"/>
      <c r="F413" s="86" t="str">
        <f t="shared" si="38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9"/>
        <v/>
      </c>
      <c r="M413" s="40" t="str">
        <f t="shared" si="40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6"/>
        <v/>
      </c>
      <c r="D414" s="38" t="str">
        <f t="shared" si="37"/>
        <v/>
      </c>
      <c r="E414" s="49"/>
      <c r="F414" s="86" t="str">
        <f t="shared" si="38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9"/>
        <v/>
      </c>
      <c r="M414" s="40" t="str">
        <f t="shared" si="40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6"/>
        <v/>
      </c>
      <c r="D415" s="38" t="str">
        <f t="shared" si="37"/>
        <v/>
      </c>
      <c r="E415" s="49"/>
      <c r="F415" s="86" t="str">
        <f t="shared" si="38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9"/>
        <v/>
      </c>
      <c r="M415" s="40" t="str">
        <f t="shared" si="40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6"/>
        <v/>
      </c>
      <c r="D416" s="38" t="str">
        <f t="shared" si="37"/>
        <v/>
      </c>
      <c r="E416" s="49"/>
      <c r="F416" s="86" t="str">
        <f t="shared" si="38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9"/>
        <v/>
      </c>
      <c r="M416" s="40" t="str">
        <f t="shared" si="40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6"/>
        <v/>
      </c>
      <c r="D417" s="38" t="str">
        <f t="shared" si="37"/>
        <v/>
      </c>
      <c r="E417" s="49"/>
      <c r="F417" s="86" t="str">
        <f t="shared" si="38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9"/>
        <v/>
      </c>
      <c r="M417" s="40" t="str">
        <f t="shared" si="40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6"/>
        <v/>
      </c>
      <c r="D418" s="38" t="str">
        <f t="shared" si="37"/>
        <v/>
      </c>
      <c r="E418" s="49"/>
      <c r="F418" s="86" t="str">
        <f t="shared" si="38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9"/>
        <v/>
      </c>
      <c r="M418" s="40" t="str">
        <f t="shared" si="40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6"/>
        <v/>
      </c>
      <c r="D419" s="38" t="str">
        <f t="shared" si="37"/>
        <v/>
      </c>
      <c r="E419" s="49"/>
      <c r="F419" s="86" t="str">
        <f t="shared" si="38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9"/>
        <v/>
      </c>
      <c r="M419" s="40" t="str">
        <f t="shared" si="40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6"/>
        <v/>
      </c>
      <c r="D420" s="38" t="str">
        <f t="shared" si="37"/>
        <v/>
      </c>
      <c r="E420" s="49"/>
      <c r="F420" s="86" t="str">
        <f t="shared" si="38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9"/>
        <v/>
      </c>
      <c r="M420" s="40" t="str">
        <f t="shared" si="40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6"/>
        <v/>
      </c>
      <c r="D421" s="38" t="str">
        <f t="shared" si="37"/>
        <v/>
      </c>
      <c r="E421" s="49"/>
      <c r="F421" s="86" t="str">
        <f t="shared" si="38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9"/>
        <v/>
      </c>
      <c r="M421" s="40" t="str">
        <f t="shared" si="40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6"/>
        <v/>
      </c>
      <c r="D422" s="38" t="str">
        <f t="shared" si="37"/>
        <v/>
      </c>
      <c r="E422" s="49"/>
      <c r="F422" s="86" t="str">
        <f t="shared" si="38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9"/>
        <v/>
      </c>
      <c r="M422" s="40" t="str">
        <f t="shared" si="40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6"/>
        <v/>
      </c>
      <c r="D423" s="38" t="str">
        <f t="shared" si="37"/>
        <v/>
      </c>
      <c r="E423" s="49"/>
      <c r="F423" s="86" t="str">
        <f t="shared" si="38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9"/>
        <v/>
      </c>
      <c r="M423" s="40" t="str">
        <f t="shared" si="40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6"/>
        <v/>
      </c>
      <c r="D424" s="38" t="str">
        <f t="shared" si="37"/>
        <v/>
      </c>
      <c r="E424" s="49"/>
      <c r="F424" s="86" t="str">
        <f t="shared" si="38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9"/>
        <v/>
      </c>
      <c r="M424" s="40" t="str">
        <f t="shared" si="40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6"/>
        <v/>
      </c>
      <c r="D425" s="38" t="str">
        <f t="shared" si="37"/>
        <v/>
      </c>
      <c r="E425" s="49"/>
      <c r="F425" s="86" t="str">
        <f t="shared" si="38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9"/>
        <v/>
      </c>
      <c r="M425" s="40" t="str">
        <f t="shared" si="40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6"/>
        <v/>
      </c>
      <c r="D426" s="38" t="str">
        <f t="shared" si="37"/>
        <v/>
      </c>
      <c r="E426" s="49"/>
      <c r="F426" s="86" t="str">
        <f t="shared" si="38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9"/>
        <v/>
      </c>
      <c r="M426" s="40" t="str">
        <f t="shared" si="40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6"/>
        <v/>
      </c>
      <c r="D427" s="38" t="str">
        <f t="shared" si="37"/>
        <v/>
      </c>
      <c r="E427" s="49"/>
      <c r="F427" s="86" t="str">
        <f t="shared" si="38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9"/>
        <v/>
      </c>
      <c r="M427" s="40" t="str">
        <f t="shared" si="40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6"/>
        <v/>
      </c>
      <c r="D428" s="38" t="str">
        <f t="shared" si="37"/>
        <v/>
      </c>
      <c r="E428" s="49"/>
      <c r="F428" s="86" t="str">
        <f t="shared" si="38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9"/>
        <v/>
      </c>
      <c r="M428" s="40" t="str">
        <f t="shared" si="40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6"/>
        <v/>
      </c>
      <c r="D429" s="38" t="str">
        <f t="shared" si="37"/>
        <v/>
      </c>
      <c r="E429" s="49"/>
      <c r="F429" s="86" t="str">
        <f t="shared" si="38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9"/>
        <v/>
      </c>
      <c r="M429" s="40" t="str">
        <f t="shared" si="40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6"/>
        <v/>
      </c>
      <c r="D430" s="38" t="str">
        <f t="shared" si="37"/>
        <v/>
      </c>
      <c r="E430" s="49"/>
      <c r="F430" s="86" t="str">
        <f t="shared" si="38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9"/>
        <v/>
      </c>
      <c r="M430" s="40" t="str">
        <f t="shared" si="40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6"/>
        <v/>
      </c>
      <c r="D431" s="38" t="str">
        <f t="shared" si="37"/>
        <v/>
      </c>
      <c r="E431" s="49"/>
      <c r="F431" s="86" t="str">
        <f t="shared" si="38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9"/>
        <v/>
      </c>
      <c r="M431" s="40" t="str">
        <f t="shared" si="40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6"/>
        <v/>
      </c>
      <c r="D432" s="38" t="str">
        <f t="shared" si="37"/>
        <v/>
      </c>
      <c r="E432" s="49"/>
      <c r="F432" s="86" t="str">
        <f t="shared" si="38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9"/>
        <v/>
      </c>
      <c r="M432" s="40" t="str">
        <f t="shared" si="40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6"/>
        <v/>
      </c>
      <c r="D433" s="38" t="str">
        <f t="shared" si="37"/>
        <v/>
      </c>
      <c r="E433" s="49"/>
      <c r="F433" s="86" t="str">
        <f t="shared" si="38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9"/>
        <v/>
      </c>
      <c r="M433" s="40" t="str">
        <f t="shared" si="40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6"/>
        <v/>
      </c>
      <c r="D434" s="38" t="str">
        <f t="shared" si="37"/>
        <v/>
      </c>
      <c r="E434" s="49"/>
      <c r="F434" s="86" t="str">
        <f t="shared" si="38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9"/>
        <v/>
      </c>
      <c r="M434" s="40" t="str">
        <f t="shared" si="40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6"/>
        <v/>
      </c>
      <c r="D435" s="38" t="str">
        <f t="shared" si="37"/>
        <v/>
      </c>
      <c r="E435" s="49"/>
      <c r="F435" s="86" t="str">
        <f t="shared" si="38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9"/>
        <v/>
      </c>
      <c r="M435" s="40" t="str">
        <f t="shared" si="40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6"/>
        <v/>
      </c>
      <c r="D436" s="38" t="str">
        <f t="shared" si="37"/>
        <v/>
      </c>
      <c r="E436" s="49"/>
      <c r="F436" s="86" t="str">
        <f t="shared" si="38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9"/>
        <v/>
      </c>
      <c r="M436" s="40" t="str">
        <f t="shared" si="40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6"/>
        <v/>
      </c>
      <c r="D437" s="38" t="str">
        <f t="shared" si="37"/>
        <v/>
      </c>
      <c r="E437" s="49"/>
      <c r="F437" s="86" t="str">
        <f t="shared" si="38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9"/>
        <v/>
      </c>
      <c r="M437" s="40" t="str">
        <f t="shared" si="40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6"/>
        <v/>
      </c>
      <c r="D438" s="38" t="str">
        <f t="shared" si="37"/>
        <v/>
      </c>
      <c r="E438" s="49"/>
      <c r="F438" s="86" t="str">
        <f t="shared" si="38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9"/>
        <v/>
      </c>
      <c r="M438" s="40" t="str">
        <f t="shared" si="40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6"/>
        <v/>
      </c>
      <c r="D439" s="38" t="str">
        <f t="shared" si="37"/>
        <v/>
      </c>
      <c r="E439" s="49"/>
      <c r="F439" s="86" t="str">
        <f t="shared" si="38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9"/>
        <v/>
      </c>
      <c r="M439" s="40" t="str">
        <f t="shared" si="40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6"/>
        <v/>
      </c>
      <c r="D440" s="38" t="str">
        <f t="shared" si="37"/>
        <v/>
      </c>
      <c r="E440" s="49"/>
      <c r="F440" s="86" t="str">
        <f t="shared" si="38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9"/>
        <v/>
      </c>
      <c r="M440" s="40" t="str">
        <f t="shared" si="40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6"/>
        <v/>
      </c>
      <c r="D441" s="38" t="str">
        <f t="shared" si="37"/>
        <v/>
      </c>
      <c r="E441" s="49"/>
      <c r="F441" s="86" t="str">
        <f t="shared" si="38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9"/>
        <v/>
      </c>
      <c r="M441" s="40" t="str">
        <f t="shared" si="40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6"/>
        <v/>
      </c>
      <c r="D442" s="38" t="str">
        <f t="shared" si="37"/>
        <v/>
      </c>
      <c r="E442" s="49"/>
      <c r="F442" s="86" t="str">
        <f t="shared" si="38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9"/>
        <v/>
      </c>
      <c r="M442" s="40" t="str">
        <f t="shared" si="40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6"/>
        <v/>
      </c>
      <c r="D443" s="38" t="str">
        <f t="shared" si="37"/>
        <v/>
      </c>
      <c r="E443" s="49"/>
      <c r="F443" s="86" t="str">
        <f t="shared" si="38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9"/>
        <v/>
      </c>
      <c r="M443" s="40" t="str">
        <f t="shared" si="40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6"/>
        <v/>
      </c>
      <c r="D444" s="38" t="str">
        <f t="shared" si="37"/>
        <v/>
      </c>
      <c r="E444" s="49"/>
      <c r="F444" s="86" t="str">
        <f t="shared" si="38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9"/>
        <v/>
      </c>
      <c r="M444" s="40" t="str">
        <f t="shared" si="40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6"/>
        <v/>
      </c>
      <c r="D445" s="38" t="str">
        <f t="shared" si="37"/>
        <v/>
      </c>
      <c r="E445" s="49"/>
      <c r="F445" s="86" t="str">
        <f t="shared" si="38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9"/>
        <v/>
      </c>
      <c r="M445" s="40" t="str">
        <f t="shared" si="40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6"/>
        <v/>
      </c>
      <c r="D446" s="38" t="str">
        <f t="shared" si="37"/>
        <v/>
      </c>
      <c r="E446" s="49"/>
      <c r="F446" s="86" t="str">
        <f t="shared" si="38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9"/>
        <v/>
      </c>
      <c r="M446" s="40" t="str">
        <f t="shared" si="40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6"/>
        <v/>
      </c>
      <c r="D447" s="38" t="str">
        <f t="shared" si="37"/>
        <v/>
      </c>
      <c r="E447" s="49"/>
      <c r="F447" s="86" t="str">
        <f t="shared" si="38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9"/>
        <v/>
      </c>
      <c r="M447" s="40" t="str">
        <f t="shared" si="40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6"/>
        <v/>
      </c>
      <c r="D448" s="38" t="str">
        <f t="shared" si="37"/>
        <v/>
      </c>
      <c r="E448" s="49"/>
      <c r="F448" s="86" t="str">
        <f t="shared" si="38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9"/>
        <v/>
      </c>
      <c r="M448" s="40" t="str">
        <f t="shared" si="40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6"/>
        <v/>
      </c>
      <c r="D449" s="38" t="str">
        <f t="shared" si="37"/>
        <v/>
      </c>
      <c r="E449" s="49"/>
      <c r="F449" s="86" t="str">
        <f t="shared" si="38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9"/>
        <v/>
      </c>
      <c r="M449" s="40" t="str">
        <f t="shared" si="40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6"/>
        <v/>
      </c>
      <c r="D450" s="38" t="str">
        <f t="shared" si="37"/>
        <v/>
      </c>
      <c r="E450" s="49"/>
      <c r="F450" s="86" t="str">
        <f t="shared" si="38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9"/>
        <v/>
      </c>
      <c r="M450" s="40" t="str">
        <f t="shared" si="40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41">IFERROR(VLOOKUP(E451,$R$6:$U$113,3,FALSE),"")</f>
        <v/>
      </c>
      <c r="D451" s="38" t="str">
        <f t="shared" ref="D451:D501" si="42">IFERROR(VLOOKUP(E451,$R$6:$U$113,4,FALSE),"")</f>
        <v/>
      </c>
      <c r="E451" s="49"/>
      <c r="F451" s="86" t="str">
        <f t="shared" ref="F451:F501" si="43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9"/>
        <v/>
      </c>
      <c r="M451" s="40" t="str">
        <f t="shared" si="40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41"/>
        <v/>
      </c>
      <c r="D452" s="38" t="str">
        <f t="shared" si="42"/>
        <v/>
      </c>
      <c r="E452" s="49"/>
      <c r="F452" s="86" t="str">
        <f t="shared" si="43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4">LEFT(E452,2)</f>
        <v/>
      </c>
      <c r="M452" s="40" t="str">
        <f t="shared" ref="M452:M501" si="45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41"/>
        <v/>
      </c>
      <c r="D453" s="38" t="str">
        <f t="shared" si="42"/>
        <v/>
      </c>
      <c r="E453" s="49"/>
      <c r="F453" s="86" t="str">
        <f t="shared" si="43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4"/>
        <v/>
      </c>
      <c r="M453" s="40" t="str">
        <f t="shared" si="45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41"/>
        <v/>
      </c>
      <c r="D454" s="38" t="str">
        <f t="shared" si="42"/>
        <v/>
      </c>
      <c r="E454" s="49"/>
      <c r="F454" s="86" t="str">
        <f t="shared" si="43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4"/>
        <v/>
      </c>
      <c r="M454" s="40" t="str">
        <f t="shared" si="45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41"/>
        <v/>
      </c>
      <c r="D455" s="38" t="str">
        <f t="shared" si="42"/>
        <v/>
      </c>
      <c r="E455" s="49"/>
      <c r="F455" s="86" t="str">
        <f t="shared" si="43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4"/>
        <v/>
      </c>
      <c r="M455" s="40" t="str">
        <f t="shared" si="45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41"/>
        <v/>
      </c>
      <c r="D456" s="38" t="str">
        <f t="shared" si="42"/>
        <v/>
      </c>
      <c r="E456" s="49"/>
      <c r="F456" s="86" t="str">
        <f t="shared" si="43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4"/>
        <v/>
      </c>
      <c r="M456" s="40" t="str">
        <f t="shared" si="45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41"/>
        <v/>
      </c>
      <c r="D457" s="38" t="str">
        <f t="shared" si="42"/>
        <v/>
      </c>
      <c r="E457" s="49"/>
      <c r="F457" s="86" t="str">
        <f t="shared" si="43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4"/>
        <v/>
      </c>
      <c r="M457" s="40" t="str">
        <f t="shared" si="45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41"/>
        <v/>
      </c>
      <c r="D458" s="38" t="str">
        <f t="shared" si="42"/>
        <v/>
      </c>
      <c r="E458" s="49"/>
      <c r="F458" s="86" t="str">
        <f t="shared" si="43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4"/>
        <v/>
      </c>
      <c r="M458" s="40" t="str">
        <f t="shared" si="45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41"/>
        <v/>
      </c>
      <c r="D459" s="38" t="str">
        <f t="shared" si="42"/>
        <v/>
      </c>
      <c r="E459" s="49"/>
      <c r="F459" s="86" t="str">
        <f t="shared" si="43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4"/>
        <v/>
      </c>
      <c r="M459" s="40" t="str">
        <f t="shared" si="45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41"/>
        <v/>
      </c>
      <c r="D460" s="38" t="str">
        <f t="shared" si="42"/>
        <v/>
      </c>
      <c r="E460" s="49"/>
      <c r="F460" s="86" t="str">
        <f t="shared" si="43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4"/>
        <v/>
      </c>
      <c r="M460" s="40" t="str">
        <f t="shared" si="45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41"/>
        <v/>
      </c>
      <c r="D461" s="38" t="str">
        <f t="shared" si="42"/>
        <v/>
      </c>
      <c r="E461" s="49"/>
      <c r="F461" s="86" t="str">
        <f t="shared" si="43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4"/>
        <v/>
      </c>
      <c r="M461" s="40" t="str">
        <f t="shared" si="45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41"/>
        <v/>
      </c>
      <c r="D462" s="38" t="str">
        <f t="shared" si="42"/>
        <v/>
      </c>
      <c r="E462" s="49"/>
      <c r="F462" s="86" t="str">
        <f t="shared" si="43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4"/>
        <v/>
      </c>
      <c r="M462" s="40" t="str">
        <f t="shared" si="45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41"/>
        <v/>
      </c>
      <c r="D463" s="38" t="str">
        <f t="shared" si="42"/>
        <v/>
      </c>
      <c r="E463" s="49"/>
      <c r="F463" s="86" t="str">
        <f t="shared" si="43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4"/>
        <v/>
      </c>
      <c r="M463" s="40" t="str">
        <f t="shared" si="45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41"/>
        <v/>
      </c>
      <c r="D464" s="38" t="str">
        <f t="shared" si="42"/>
        <v/>
      </c>
      <c r="E464" s="49"/>
      <c r="F464" s="86" t="str">
        <f t="shared" si="43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4"/>
        <v/>
      </c>
      <c r="M464" s="40" t="str">
        <f t="shared" si="45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41"/>
        <v/>
      </c>
      <c r="D465" s="38" t="str">
        <f t="shared" si="42"/>
        <v/>
      </c>
      <c r="E465" s="49"/>
      <c r="F465" s="86" t="str">
        <f t="shared" si="43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4"/>
        <v/>
      </c>
      <c r="M465" s="40" t="str">
        <f t="shared" si="45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41"/>
        <v/>
      </c>
      <c r="D466" s="38" t="str">
        <f t="shared" si="42"/>
        <v/>
      </c>
      <c r="E466" s="49"/>
      <c r="F466" s="86" t="str">
        <f t="shared" si="43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4"/>
        <v/>
      </c>
      <c r="M466" s="40" t="str">
        <f t="shared" si="45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41"/>
        <v/>
      </c>
      <c r="D467" s="38" t="str">
        <f t="shared" si="42"/>
        <v/>
      </c>
      <c r="E467" s="49"/>
      <c r="F467" s="86" t="str">
        <f t="shared" si="43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4"/>
        <v/>
      </c>
      <c r="M467" s="40" t="str">
        <f t="shared" si="45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41"/>
        <v/>
      </c>
      <c r="D468" s="38" t="str">
        <f t="shared" si="42"/>
        <v/>
      </c>
      <c r="E468" s="49"/>
      <c r="F468" s="86" t="str">
        <f t="shared" si="43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4"/>
        <v/>
      </c>
      <c r="M468" s="40" t="str">
        <f t="shared" si="45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41"/>
        <v/>
      </c>
      <c r="D469" s="38" t="str">
        <f t="shared" si="42"/>
        <v/>
      </c>
      <c r="E469" s="49"/>
      <c r="F469" s="86" t="str">
        <f t="shared" si="43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4"/>
        <v/>
      </c>
      <c r="M469" s="40" t="str">
        <f t="shared" si="45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41"/>
        <v/>
      </c>
      <c r="D470" s="38" t="str">
        <f t="shared" si="42"/>
        <v/>
      </c>
      <c r="E470" s="49"/>
      <c r="F470" s="86" t="str">
        <f t="shared" si="43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4"/>
        <v/>
      </c>
      <c r="M470" s="40" t="str">
        <f t="shared" si="45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41"/>
        <v/>
      </c>
      <c r="D471" s="38" t="str">
        <f t="shared" si="42"/>
        <v/>
      </c>
      <c r="E471" s="49"/>
      <c r="F471" s="86" t="str">
        <f t="shared" si="43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4"/>
        <v/>
      </c>
      <c r="M471" s="40" t="str">
        <f t="shared" si="45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41"/>
        <v/>
      </c>
      <c r="D472" s="38" t="str">
        <f t="shared" si="42"/>
        <v/>
      </c>
      <c r="E472" s="49"/>
      <c r="F472" s="86" t="str">
        <f t="shared" si="43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4"/>
        <v/>
      </c>
      <c r="M472" s="40" t="str">
        <f t="shared" si="45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41"/>
        <v/>
      </c>
      <c r="D473" s="38" t="str">
        <f t="shared" si="42"/>
        <v/>
      </c>
      <c r="E473" s="49"/>
      <c r="F473" s="86" t="str">
        <f t="shared" si="43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4"/>
        <v/>
      </c>
      <c r="M473" s="40" t="str">
        <f t="shared" si="45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41"/>
        <v/>
      </c>
      <c r="D474" s="38" t="str">
        <f t="shared" si="42"/>
        <v/>
      </c>
      <c r="E474" s="49"/>
      <c r="F474" s="86" t="str">
        <f t="shared" si="43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4"/>
        <v/>
      </c>
      <c r="M474" s="40" t="str">
        <f t="shared" si="45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41"/>
        <v/>
      </c>
      <c r="D475" s="38" t="str">
        <f t="shared" si="42"/>
        <v/>
      </c>
      <c r="E475" s="49"/>
      <c r="F475" s="86" t="str">
        <f t="shared" si="43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4"/>
        <v/>
      </c>
      <c r="M475" s="40" t="str">
        <f t="shared" si="45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41"/>
        <v/>
      </c>
      <c r="D476" s="38" t="str">
        <f t="shared" si="42"/>
        <v/>
      </c>
      <c r="E476" s="49"/>
      <c r="F476" s="86" t="str">
        <f t="shared" si="43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4"/>
        <v/>
      </c>
      <c r="M476" s="40" t="str">
        <f t="shared" si="45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41"/>
        <v/>
      </c>
      <c r="D477" s="38" t="str">
        <f t="shared" si="42"/>
        <v/>
      </c>
      <c r="E477" s="49"/>
      <c r="F477" s="86" t="str">
        <f t="shared" si="43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4"/>
        <v/>
      </c>
      <c r="M477" s="40" t="str">
        <f t="shared" si="45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41"/>
        <v/>
      </c>
      <c r="D478" s="38" t="str">
        <f t="shared" si="42"/>
        <v/>
      </c>
      <c r="E478" s="49"/>
      <c r="F478" s="86" t="str">
        <f t="shared" si="43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4"/>
        <v/>
      </c>
      <c r="M478" s="40" t="str">
        <f t="shared" si="45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41"/>
        <v/>
      </c>
      <c r="D479" s="38" t="str">
        <f t="shared" si="42"/>
        <v/>
      </c>
      <c r="E479" s="49"/>
      <c r="F479" s="86" t="str">
        <f t="shared" si="43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4"/>
        <v/>
      </c>
      <c r="M479" s="40" t="str">
        <f t="shared" si="45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41"/>
        <v/>
      </c>
      <c r="D480" s="38" t="str">
        <f t="shared" si="42"/>
        <v/>
      </c>
      <c r="E480" s="49"/>
      <c r="F480" s="86" t="str">
        <f t="shared" si="43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4"/>
        <v/>
      </c>
      <c r="M480" s="40" t="str">
        <f t="shared" si="45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41"/>
        <v/>
      </c>
      <c r="D481" s="38" t="str">
        <f t="shared" si="42"/>
        <v/>
      </c>
      <c r="E481" s="49"/>
      <c r="F481" s="86" t="str">
        <f t="shared" si="43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4"/>
        <v/>
      </c>
      <c r="M481" s="40" t="str">
        <f t="shared" si="45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41"/>
        <v/>
      </c>
      <c r="D482" s="38" t="str">
        <f t="shared" si="42"/>
        <v/>
      </c>
      <c r="E482" s="49"/>
      <c r="F482" s="86" t="str">
        <f t="shared" si="43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4"/>
        <v/>
      </c>
      <c r="M482" s="40" t="str">
        <f t="shared" si="45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41"/>
        <v/>
      </c>
      <c r="D483" s="38" t="str">
        <f t="shared" si="42"/>
        <v/>
      </c>
      <c r="E483" s="49"/>
      <c r="F483" s="86" t="str">
        <f t="shared" si="43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4"/>
        <v/>
      </c>
      <c r="M483" s="40" t="str">
        <f t="shared" si="45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41"/>
        <v/>
      </c>
      <c r="D484" s="38" t="str">
        <f t="shared" si="42"/>
        <v/>
      </c>
      <c r="E484" s="49"/>
      <c r="F484" s="86" t="str">
        <f t="shared" si="43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4"/>
        <v/>
      </c>
      <c r="M484" s="40" t="str">
        <f t="shared" si="45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41"/>
        <v/>
      </c>
      <c r="D485" s="38" t="str">
        <f t="shared" si="42"/>
        <v/>
      </c>
      <c r="E485" s="49"/>
      <c r="F485" s="86" t="str">
        <f t="shared" si="43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4"/>
        <v/>
      </c>
      <c r="M485" s="40" t="str">
        <f t="shared" si="45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41"/>
        <v/>
      </c>
      <c r="D486" s="38" t="str">
        <f t="shared" si="42"/>
        <v/>
      </c>
      <c r="E486" s="49"/>
      <c r="F486" s="86" t="str">
        <f t="shared" si="43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4"/>
        <v/>
      </c>
      <c r="M486" s="40" t="str">
        <f t="shared" si="45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41"/>
        <v/>
      </c>
      <c r="D487" s="38" t="str">
        <f t="shared" si="42"/>
        <v/>
      </c>
      <c r="E487" s="49"/>
      <c r="F487" s="86" t="str">
        <f t="shared" si="43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4"/>
        <v/>
      </c>
      <c r="M487" s="40" t="str">
        <f t="shared" si="45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41"/>
        <v/>
      </c>
      <c r="D488" s="38" t="str">
        <f t="shared" si="42"/>
        <v/>
      </c>
      <c r="E488" s="49"/>
      <c r="F488" s="86" t="str">
        <f t="shared" si="43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4"/>
        <v/>
      </c>
      <c r="M488" s="40" t="str">
        <f t="shared" si="45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41"/>
        <v/>
      </c>
      <c r="D489" s="38" t="str">
        <f t="shared" si="42"/>
        <v/>
      </c>
      <c r="E489" s="49"/>
      <c r="F489" s="86" t="str">
        <f t="shared" si="43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4"/>
        <v/>
      </c>
      <c r="M489" s="40" t="str">
        <f t="shared" si="45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41"/>
        <v/>
      </c>
      <c r="D490" s="38" t="str">
        <f t="shared" si="42"/>
        <v/>
      </c>
      <c r="E490" s="49"/>
      <c r="F490" s="86" t="str">
        <f t="shared" si="43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4"/>
        <v/>
      </c>
      <c r="M490" s="40" t="str">
        <f t="shared" si="45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41"/>
        <v/>
      </c>
      <c r="D491" s="38" t="str">
        <f t="shared" si="42"/>
        <v/>
      </c>
      <c r="E491" s="49"/>
      <c r="F491" s="86" t="str">
        <f t="shared" si="43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4"/>
        <v/>
      </c>
      <c r="M491" s="40" t="str">
        <f t="shared" si="45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41"/>
        <v/>
      </c>
      <c r="D492" s="38" t="str">
        <f t="shared" si="42"/>
        <v/>
      </c>
      <c r="E492" s="49"/>
      <c r="F492" s="86" t="str">
        <f t="shared" si="43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4"/>
        <v/>
      </c>
      <c r="M492" s="40" t="str">
        <f t="shared" si="45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41"/>
        <v/>
      </c>
      <c r="D493" s="38" t="str">
        <f t="shared" si="42"/>
        <v/>
      </c>
      <c r="E493" s="49"/>
      <c r="F493" s="86" t="str">
        <f t="shared" si="43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4"/>
        <v/>
      </c>
      <c r="M493" s="40" t="str">
        <f t="shared" si="45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41"/>
        <v/>
      </c>
      <c r="D494" s="38" t="str">
        <f t="shared" si="42"/>
        <v/>
      </c>
      <c r="E494" s="49"/>
      <c r="F494" s="86" t="str">
        <f t="shared" si="43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4"/>
        <v/>
      </c>
      <c r="M494" s="40" t="str">
        <f t="shared" si="45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41"/>
        <v/>
      </c>
      <c r="D495" s="38" t="str">
        <f t="shared" si="42"/>
        <v/>
      </c>
      <c r="E495" s="49"/>
      <c r="F495" s="86" t="str">
        <f t="shared" si="43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4"/>
        <v/>
      </c>
      <c r="M495" s="40" t="str">
        <f t="shared" si="45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41"/>
        <v/>
      </c>
      <c r="D496" s="38" t="str">
        <f t="shared" si="42"/>
        <v/>
      </c>
      <c r="E496" s="49"/>
      <c r="F496" s="86" t="str">
        <f t="shared" si="43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4"/>
        <v/>
      </c>
      <c r="M496" s="40" t="str">
        <f t="shared" si="45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41"/>
        <v/>
      </c>
      <c r="D497" s="38" t="str">
        <f t="shared" si="42"/>
        <v/>
      </c>
      <c r="E497" s="49"/>
      <c r="F497" s="86" t="str">
        <f t="shared" si="43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4"/>
        <v/>
      </c>
      <c r="M497" s="40" t="str">
        <f t="shared" si="45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41"/>
        <v/>
      </c>
      <c r="D498" s="38" t="str">
        <f t="shared" si="42"/>
        <v/>
      </c>
      <c r="E498" s="49"/>
      <c r="F498" s="86" t="str">
        <f t="shared" si="43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4"/>
        <v/>
      </c>
      <c r="M498" s="40" t="str">
        <f t="shared" si="45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41"/>
        <v/>
      </c>
      <c r="D499" s="38" t="str">
        <f t="shared" si="42"/>
        <v/>
      </c>
      <c r="E499" s="49"/>
      <c r="F499" s="86" t="str">
        <f t="shared" si="43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4"/>
        <v/>
      </c>
      <c r="M499" s="40" t="str">
        <f t="shared" si="45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41"/>
        <v/>
      </c>
      <c r="D500" s="38" t="str">
        <f t="shared" si="42"/>
        <v/>
      </c>
      <c r="E500" s="49"/>
      <c r="F500" s="86" t="str">
        <f t="shared" si="43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4"/>
        <v/>
      </c>
      <c r="M500" s="40" t="str">
        <f t="shared" si="45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41"/>
        <v/>
      </c>
      <c r="D501" s="38" t="str">
        <f t="shared" si="42"/>
        <v/>
      </c>
      <c r="E501" s="49"/>
      <c r="F501" s="86" t="str">
        <f t="shared" si="43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4"/>
        <v/>
      </c>
      <c r="M501" s="40" t="str">
        <f t="shared" si="45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9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26"/>
  <sheetViews>
    <sheetView showGridLines="0" zoomScale="90" zoomScaleNormal="90" workbookViewId="0">
      <pane ySplit="2" topLeftCell="A3" activePane="bottomLeft" state="frozen"/>
      <selection pane="bottomLeft" activeCell="E2" sqref="E2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7" t="s">
        <v>4041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4828</v>
      </c>
      <c r="K2" s="87" t="s">
        <v>4777</v>
      </c>
      <c r="L2" s="87" t="s">
        <v>4778</v>
      </c>
      <c r="M2" s="201" t="s">
        <v>3878</v>
      </c>
      <c r="N2" s="201" t="s">
        <v>4812</v>
      </c>
      <c r="O2" s="43" t="s">
        <v>629</v>
      </c>
      <c r="P2" s="43" t="s">
        <v>630</v>
      </c>
      <c r="Q2" s="141" t="s">
        <v>2335</v>
      </c>
      <c r="R2" s="141" t="s">
        <v>4817</v>
      </c>
      <c r="S2" s="43" t="s">
        <v>4815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:F67" si="0">IFERROR(VLOOKUP(E3,$W$5:$Y$148,2,FALSE),"")</f>
        <v>Plaće za redovan rad</v>
      </c>
      <c r="G3" s="328" t="s">
        <v>62</v>
      </c>
      <c r="H3" s="45" t="str">
        <f t="shared" ref="H3:H67" si="1">IFERROR(VLOOKUP(G3,$AC$6:$AD$363,2,FALSE),"")</f>
        <v>REDOVNA DJELATNOST SVEUČILIŠTA U SPLITU</v>
      </c>
      <c r="I3" s="45" t="str">
        <f t="shared" ref="I3:I67" si="2">IFERROR(VLOOKUP(G3,$AC$6:$AG$363,3,FALSE),"")</f>
        <v>0942</v>
      </c>
      <c r="J3" s="224">
        <v>4562558</v>
      </c>
      <c r="K3" s="224">
        <v>3878583</v>
      </c>
      <c r="L3" s="224">
        <v>3897023</v>
      </c>
      <c r="M3" s="49"/>
      <c r="N3" s="246" t="str">
        <f>IF(C3="","",'OPĆI DIO'!$C$1)</f>
        <v>2410 SVEUČILIŠTE U SPLITU - PRIRODOSLOVNO - MATEMATIČKI FAKULTET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71" si="3">IFERROR(VLOOKUP(C4,$T$6:$U$24,2,FALSE),"")</f>
        <v>Opći prihodi i primici</v>
      </c>
      <c r="E4" s="50">
        <v>3114</v>
      </c>
      <c r="F4" s="45" t="str">
        <f t="shared" si="0"/>
        <v>Plaće za posebne uvjete rada</v>
      </c>
      <c r="G4" s="328" t="s">
        <v>62</v>
      </c>
      <c r="H4" s="45" t="str">
        <f t="shared" si="1"/>
        <v>REDOVNA DJELATNOST SVEUČILIŠTA U SPLITU</v>
      </c>
      <c r="I4" s="45" t="str">
        <f t="shared" si="2"/>
        <v>0942</v>
      </c>
      <c r="J4" s="224">
        <v>1262</v>
      </c>
      <c r="K4" s="224">
        <v>2303</v>
      </c>
      <c r="L4" s="224">
        <v>2315</v>
      </c>
      <c r="M4" s="49"/>
      <c r="N4" s="246" t="str">
        <f>IF(C4="","",'OPĆI DIO'!$C$1)</f>
        <v>2410 SVEUČILIŠTE U SPLITU - PRIRODOSLOVNO - MATEMATIČKI FAKULTET</v>
      </c>
      <c r="O4" s="40" t="str">
        <f t="shared" ref="O4:O72" si="4">LEFT(E4,3)</f>
        <v>311</v>
      </c>
      <c r="P4" s="40" t="str">
        <f t="shared" ref="P4:P72" si="5">LEFT(E4,2)</f>
        <v>31</v>
      </c>
      <c r="Q4" s="40" t="str">
        <f t="shared" ref="Q4:Q72" si="6">LEFT(C4,3)</f>
        <v>11</v>
      </c>
      <c r="R4" s="40" t="str">
        <f t="shared" ref="R4:R72" si="7">MID(I4,2,2)</f>
        <v>94</v>
      </c>
      <c r="S4" s="40" t="str">
        <f t="shared" ref="S4:S72" si="8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3"/>
        <v>Opći prihodi i primici</v>
      </c>
      <c r="E5" s="50">
        <v>3121</v>
      </c>
      <c r="F5" s="45" t="str">
        <f t="shared" si="0"/>
        <v>Ostali rashodi za zaposlene</v>
      </c>
      <c r="G5" s="328" t="s">
        <v>62</v>
      </c>
      <c r="H5" s="45" t="str">
        <f t="shared" si="1"/>
        <v>REDOVNA DJELATNOST SVEUČILIŠTA U SPLITU</v>
      </c>
      <c r="I5" s="45" t="str">
        <f t="shared" si="2"/>
        <v>0942</v>
      </c>
      <c r="J5" s="224">
        <v>113958</v>
      </c>
      <c r="K5" s="224">
        <v>105887</v>
      </c>
      <c r="L5" s="224">
        <v>106416</v>
      </c>
      <c r="M5" s="49"/>
      <c r="N5" s="246" t="str">
        <f>IF(C5="","",'OPĆI DIO'!$C$1)</f>
        <v>2410 SVEUČILIŠTE U SPLITU - PRIRODOSLOVNO - MATEMATIČKI FAKULTET</v>
      </c>
      <c r="O5" s="40" t="str">
        <f t="shared" si="4"/>
        <v>312</v>
      </c>
      <c r="P5" s="40" t="str">
        <f t="shared" si="5"/>
        <v>31</v>
      </c>
      <c r="Q5" s="40" t="str">
        <f t="shared" si="6"/>
        <v>11</v>
      </c>
      <c r="R5" s="40" t="str">
        <f t="shared" si="7"/>
        <v>94</v>
      </c>
      <c r="S5" s="40" t="str">
        <f t="shared" si="8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3"/>
        <v>Opći prihodi i primici</v>
      </c>
      <c r="E6" s="50">
        <v>3132</v>
      </c>
      <c r="F6" s="45" t="str">
        <f t="shared" si="0"/>
        <v>Doprinosi za obvezno zdravstveno osiguranje</v>
      </c>
      <c r="G6" s="328" t="s">
        <v>62</v>
      </c>
      <c r="H6" s="45" t="str">
        <f t="shared" si="1"/>
        <v>REDOVNA DJELATNOST SVEUČILIŠTA U SPLITU</v>
      </c>
      <c r="I6" s="45" t="str">
        <f t="shared" si="2"/>
        <v>0942</v>
      </c>
      <c r="J6" s="224">
        <v>746400</v>
      </c>
      <c r="K6" s="224">
        <v>640354</v>
      </c>
      <c r="L6" s="224">
        <v>644149</v>
      </c>
      <c r="M6" s="49"/>
      <c r="N6" s="246" t="str">
        <f>IF(C6="","",'OPĆI DIO'!$C$1)</f>
        <v>2410 SVEUČILIŠTE U SPLITU - PRIRODOSLOVNO - MATEMATIČKI FAKULTET</v>
      </c>
      <c r="O6" s="40" t="str">
        <f t="shared" si="4"/>
        <v>313</v>
      </c>
      <c r="P6" s="40" t="str">
        <f t="shared" si="5"/>
        <v>31</v>
      </c>
      <c r="Q6" s="40" t="str">
        <f t="shared" si="6"/>
        <v>11</v>
      </c>
      <c r="R6" s="40" t="str">
        <f t="shared" si="7"/>
        <v>94</v>
      </c>
      <c r="S6" s="40" t="str">
        <f t="shared" si="8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3"/>
        <v>Opći prihodi i primici</v>
      </c>
      <c r="E7" s="50">
        <v>3212</v>
      </c>
      <c r="F7" s="45" t="str">
        <f t="shared" si="0"/>
        <v>Naknade za prijevoz, za rad na terenu i odvojeni život</v>
      </c>
      <c r="G7" s="328" t="s">
        <v>62</v>
      </c>
      <c r="H7" s="45" t="str">
        <f t="shared" si="1"/>
        <v>REDOVNA DJELATNOST SVEUČILIŠTA U SPLITU</v>
      </c>
      <c r="I7" s="45" t="str">
        <f t="shared" si="2"/>
        <v>0942</v>
      </c>
      <c r="J7" s="224">
        <v>40693</v>
      </c>
      <c r="K7" s="224">
        <v>45677</v>
      </c>
      <c r="L7" s="224">
        <v>45906</v>
      </c>
      <c r="M7" s="49"/>
      <c r="N7" s="246" t="str">
        <f>IF(C7="","",'OPĆI DIO'!$C$1)</f>
        <v>2410 SVEUČILIŠTE U SPLITU - PRIRODOSLOVNO - MATEMATIČKI FAKULTET</v>
      </c>
      <c r="O7" s="40" t="str">
        <f t="shared" si="4"/>
        <v>321</v>
      </c>
      <c r="P7" s="40" t="str">
        <f t="shared" si="5"/>
        <v>32</v>
      </c>
      <c r="Q7" s="40" t="str">
        <f t="shared" si="6"/>
        <v>11</v>
      </c>
      <c r="R7" s="40" t="str">
        <f t="shared" si="7"/>
        <v>94</v>
      </c>
      <c r="S7" s="40" t="str">
        <f t="shared" si="8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3"/>
        <v>Opći prihodi i primici</v>
      </c>
      <c r="E8" s="50">
        <v>3236</v>
      </c>
      <c r="F8" s="45" t="str">
        <f t="shared" si="0"/>
        <v>Zdravstvene i veterinarske usluge</v>
      </c>
      <c r="G8" s="328" t="s">
        <v>62</v>
      </c>
      <c r="H8" s="45" t="str">
        <f t="shared" si="1"/>
        <v>REDOVNA DJELATNOST SVEUČILIŠTA U SPLITU</v>
      </c>
      <c r="I8" s="45" t="str">
        <f t="shared" si="2"/>
        <v>0942</v>
      </c>
      <c r="J8" s="224">
        <v>1000</v>
      </c>
      <c r="K8" s="224">
        <v>12005</v>
      </c>
      <c r="L8" s="224">
        <v>12065</v>
      </c>
      <c r="M8" s="49"/>
      <c r="N8" s="246" t="str">
        <f>IF(C8="","",'OPĆI DIO'!$C$1)</f>
        <v>2410 SVEUČILIŠTE U SPLITU - PRIRODOSLOVNO - MATEMATIČKI FAKULTET</v>
      </c>
      <c r="O8" s="40" t="str">
        <f t="shared" si="4"/>
        <v>323</v>
      </c>
      <c r="P8" s="40" t="str">
        <f t="shared" si="5"/>
        <v>32</v>
      </c>
      <c r="Q8" s="40" t="str">
        <f t="shared" si="6"/>
        <v>11</v>
      </c>
      <c r="R8" s="40" t="str">
        <f t="shared" si="7"/>
        <v>94</v>
      </c>
      <c r="S8" s="40" t="str">
        <f t="shared" si="8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3"/>
        <v>Opći prihodi i primici</v>
      </c>
      <c r="E9" s="50">
        <v>3295</v>
      </c>
      <c r="F9" s="45" t="str">
        <f t="shared" si="0"/>
        <v>Pristojbe i naknade</v>
      </c>
      <c r="G9" s="328" t="s">
        <v>62</v>
      </c>
      <c r="H9" s="45" t="str">
        <f t="shared" si="1"/>
        <v>REDOVNA DJELATNOST SVEUČILIŠTA U SPLITU</v>
      </c>
      <c r="I9" s="45" t="str">
        <f t="shared" si="2"/>
        <v>0942</v>
      </c>
      <c r="J9" s="224">
        <v>3500</v>
      </c>
      <c r="K9" s="224">
        <v>4523</v>
      </c>
      <c r="L9" s="224">
        <v>4546</v>
      </c>
      <c r="M9" s="49"/>
      <c r="N9" s="246" t="str">
        <f>IF(C9="","",'OPĆI DIO'!$C$1)</f>
        <v>2410 SVEUČILIŠTE U SPLITU - PRIRODOSLOVNO - MATEMATIČKI FAKULTET</v>
      </c>
      <c r="O9" s="40" t="str">
        <f t="shared" si="4"/>
        <v>329</v>
      </c>
      <c r="P9" s="40" t="str">
        <f t="shared" si="5"/>
        <v>32</v>
      </c>
      <c r="Q9" s="40" t="str">
        <f t="shared" si="6"/>
        <v>11</v>
      </c>
      <c r="R9" s="40" t="str">
        <f t="shared" si="7"/>
        <v>94</v>
      </c>
      <c r="S9" s="40" t="str">
        <f t="shared" si="8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3"/>
        <v>Opći prihodi i primici</v>
      </c>
      <c r="E10" s="50">
        <v>3237</v>
      </c>
      <c r="F10" s="45" t="str">
        <f t="shared" si="0"/>
        <v>Intelektualne i osobne usluge</v>
      </c>
      <c r="G10" s="328" t="s">
        <v>667</v>
      </c>
      <c r="H10" s="45" t="str">
        <f t="shared" si="1"/>
        <v>PROGRAMI VJEŽBAONICA VISOKIH UČILIŠTA</v>
      </c>
      <c r="I10" s="45" t="str">
        <f t="shared" si="2"/>
        <v>0942</v>
      </c>
      <c r="J10" s="224">
        <v>11500</v>
      </c>
      <c r="K10" s="224">
        <v>11500</v>
      </c>
      <c r="L10" s="224">
        <v>11500</v>
      </c>
      <c r="M10" s="49"/>
      <c r="N10" s="246" t="str">
        <f>IF(C10="","",'OPĆI DIO'!$C$1)</f>
        <v>2410 SVEUČILIŠTE U SPLITU - PRIRODOSLOVNO - MATEMATIČKI FAKULTET</v>
      </c>
      <c r="O10" s="40" t="str">
        <f t="shared" si="4"/>
        <v>323</v>
      </c>
      <c r="P10" s="40" t="str">
        <f t="shared" si="5"/>
        <v>32</v>
      </c>
      <c r="Q10" s="40" t="str">
        <f t="shared" si="6"/>
        <v>11</v>
      </c>
      <c r="R10" s="40" t="str">
        <f t="shared" si="7"/>
        <v>94</v>
      </c>
      <c r="S10" s="40" t="str">
        <f t="shared" si="8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2" si="9">LEFT(W10,2)</f>
        <v>31</v>
      </c>
      <c r="AA10" s="88" t="str">
        <f t="shared" ref="AA10:AA42" si="10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3"/>
        <v>Opći prihodi i primici</v>
      </c>
      <c r="E11" s="50">
        <v>3111</v>
      </c>
      <c r="F11" s="45" t="str">
        <f t="shared" si="0"/>
        <v>Plaće za redovan rad</v>
      </c>
      <c r="G11" s="328" t="s">
        <v>665</v>
      </c>
      <c r="H11" s="45" t="str">
        <f t="shared" si="1"/>
        <v>PROGRAMSKO FINANCIRANJE JAVNIH VISOKIH UČILIŠTA</v>
      </c>
      <c r="I11" s="45" t="str">
        <f t="shared" si="2"/>
        <v>0942</v>
      </c>
      <c r="J11" s="224">
        <v>48868</v>
      </c>
      <c r="K11" s="224">
        <v>47000</v>
      </c>
      <c r="L11" s="224">
        <v>47000</v>
      </c>
      <c r="M11" s="49"/>
      <c r="N11" s="246" t="str">
        <f>IF(C11="","",'OPĆI DIO'!$C$1)</f>
        <v>2410 SVEUČILIŠTE U SPLITU - PRIRODOSLOVNO - MATEMATIČKI FAKULTET</v>
      </c>
      <c r="O11" s="40" t="str">
        <f t="shared" si="4"/>
        <v>311</v>
      </c>
      <c r="P11" s="40" t="str">
        <f t="shared" si="5"/>
        <v>31</v>
      </c>
      <c r="Q11" s="40" t="str">
        <f t="shared" si="6"/>
        <v>11</v>
      </c>
      <c r="R11" s="40" t="str">
        <f t="shared" si="7"/>
        <v>94</v>
      </c>
      <c r="S11" s="40" t="str">
        <f t="shared" si="8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9"/>
        <v>32</v>
      </c>
      <c r="AA11" s="40" t="str">
        <f t="shared" si="10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3"/>
        <v>Opći prihodi i primici</v>
      </c>
      <c r="E12" s="50">
        <v>3132</v>
      </c>
      <c r="F12" s="45" t="str">
        <f t="shared" si="0"/>
        <v>Doprinosi za obvezno zdravstveno osiguranje</v>
      </c>
      <c r="G12" s="328" t="s">
        <v>665</v>
      </c>
      <c r="H12" s="45" t="str">
        <f t="shared" si="1"/>
        <v>PROGRAMSKO FINANCIRANJE JAVNIH VISOKIH UČILIŠTA</v>
      </c>
      <c r="I12" s="45" t="str">
        <f t="shared" si="2"/>
        <v>0942</v>
      </c>
      <c r="J12" s="224">
        <v>8064</v>
      </c>
      <c r="K12" s="224">
        <v>7755</v>
      </c>
      <c r="L12" s="224">
        <v>7755</v>
      </c>
      <c r="M12" s="49"/>
      <c r="N12" s="246" t="str">
        <f>IF(C12="","",'OPĆI DIO'!$C$1)</f>
        <v>2410 SVEUČILIŠTE U SPLITU - PRIRODOSLOVNO - MATEMATIČKI FAKULTET</v>
      </c>
      <c r="O12" s="40" t="str">
        <f t="shared" si="4"/>
        <v>313</v>
      </c>
      <c r="P12" s="40" t="str">
        <f t="shared" si="5"/>
        <v>31</v>
      </c>
      <c r="Q12" s="40" t="str">
        <f t="shared" si="6"/>
        <v>11</v>
      </c>
      <c r="R12" s="40" t="str">
        <f t="shared" si="7"/>
        <v>94</v>
      </c>
      <c r="S12" s="40" t="str">
        <f t="shared" si="8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9"/>
        <v>32</v>
      </c>
      <c r="AA12" s="40" t="str">
        <f t="shared" si="10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3"/>
        <v>Opći prihodi i primici</v>
      </c>
      <c r="E13" s="50">
        <v>3211</v>
      </c>
      <c r="F13" s="45" t="str">
        <f t="shared" si="0"/>
        <v>Službena putovanja</v>
      </c>
      <c r="G13" s="328" t="s">
        <v>665</v>
      </c>
      <c r="H13" s="45" t="str">
        <f t="shared" si="1"/>
        <v>PROGRAMSKO FINANCIRANJE JAVNIH VISOKIH UČILIŠTA</v>
      </c>
      <c r="I13" s="45" t="str">
        <f t="shared" si="2"/>
        <v>0942</v>
      </c>
      <c r="J13" s="224">
        <v>79300</v>
      </c>
      <c r="K13" s="224">
        <v>75590</v>
      </c>
      <c r="L13" s="224">
        <v>75590</v>
      </c>
      <c r="M13" s="49"/>
      <c r="N13" s="246" t="str">
        <f>IF(C13="","",'OPĆI DIO'!$C$1)</f>
        <v>2410 SVEUČILIŠTE U SPLITU - PRIRODOSLOVNO - MATEMATIČKI FAKULTET</v>
      </c>
      <c r="O13" s="40" t="str">
        <f t="shared" si="4"/>
        <v>321</v>
      </c>
      <c r="P13" s="40" t="str">
        <f t="shared" si="5"/>
        <v>32</v>
      </c>
      <c r="Q13" s="40" t="str">
        <f t="shared" si="6"/>
        <v>11</v>
      </c>
      <c r="R13" s="40" t="str">
        <f t="shared" si="7"/>
        <v>94</v>
      </c>
      <c r="S13" s="40" t="str">
        <f t="shared" si="8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9"/>
        <v>32</v>
      </c>
      <c r="AA13" s="40" t="str">
        <f t="shared" si="10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3"/>
        <v>Opći prihodi i primici</v>
      </c>
      <c r="E14" s="50">
        <v>3213</v>
      </c>
      <c r="F14" s="45" t="str">
        <f t="shared" si="0"/>
        <v>Stručno usavršavanje zaposlenika</v>
      </c>
      <c r="G14" s="328" t="s">
        <v>665</v>
      </c>
      <c r="H14" s="45" t="str">
        <f t="shared" si="1"/>
        <v>PROGRAMSKO FINANCIRANJE JAVNIH VISOKIH UČILIŠTA</v>
      </c>
      <c r="I14" s="45" t="str">
        <f t="shared" si="2"/>
        <v>0942</v>
      </c>
      <c r="J14" s="224">
        <v>21331</v>
      </c>
      <c r="K14" s="224">
        <v>16425</v>
      </c>
      <c r="L14" s="224">
        <v>16425</v>
      </c>
      <c r="M14" s="49"/>
      <c r="N14" s="246" t="str">
        <f>IF(C14="","",'OPĆI DIO'!$C$1)</f>
        <v>2410 SVEUČILIŠTE U SPLITU - PRIRODOSLOVNO - MATEMATIČKI FAKULTET</v>
      </c>
      <c r="O14" s="40" t="str">
        <f t="shared" si="4"/>
        <v>321</v>
      </c>
      <c r="P14" s="40" t="str">
        <f t="shared" si="5"/>
        <v>32</v>
      </c>
      <c r="Q14" s="40" t="str">
        <f t="shared" si="6"/>
        <v>11</v>
      </c>
      <c r="R14" s="40" t="str">
        <f t="shared" si="7"/>
        <v>94</v>
      </c>
      <c r="S14" s="40" t="str">
        <f t="shared" si="8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9"/>
        <v>32</v>
      </c>
      <c r="AA14" s="40" t="str">
        <f t="shared" si="10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3"/>
        <v>Opći prihodi i primici</v>
      </c>
      <c r="E15" s="50">
        <v>3221</v>
      </c>
      <c r="F15" s="45" t="str">
        <f t="shared" si="0"/>
        <v>Uredski materijal i ostali materijalni rashodi</v>
      </c>
      <c r="G15" s="328" t="s">
        <v>665</v>
      </c>
      <c r="H15" s="45" t="str">
        <f t="shared" si="1"/>
        <v>PROGRAMSKO FINANCIRANJE JAVNIH VISOKIH UČILIŠTA</v>
      </c>
      <c r="I15" s="45" t="str">
        <f t="shared" si="2"/>
        <v>0942</v>
      </c>
      <c r="J15" s="224">
        <v>29600</v>
      </c>
      <c r="K15" s="224">
        <v>31600</v>
      </c>
      <c r="L15" s="224">
        <v>31600</v>
      </c>
      <c r="M15" s="49"/>
      <c r="N15" s="246" t="str">
        <f>IF(C15="","",'OPĆI DIO'!$C$1)</f>
        <v>2410 SVEUČILIŠTE U SPLITU - PRIRODOSLOVNO - MATEMATIČKI FAKULTET</v>
      </c>
      <c r="O15" s="40" t="str">
        <f t="shared" si="4"/>
        <v>322</v>
      </c>
      <c r="P15" s="40" t="str">
        <f t="shared" si="5"/>
        <v>32</v>
      </c>
      <c r="Q15" s="40" t="str">
        <f t="shared" si="6"/>
        <v>11</v>
      </c>
      <c r="R15" s="40" t="str">
        <f t="shared" si="7"/>
        <v>94</v>
      </c>
      <c r="S15" s="40" t="str">
        <f t="shared" si="8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9"/>
        <v>32</v>
      </c>
      <c r="AA15" s="40" t="str">
        <f t="shared" si="10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3"/>
        <v>Opći prihodi i primici</v>
      </c>
      <c r="E16" s="50">
        <v>3223</v>
      </c>
      <c r="F16" s="45" t="str">
        <f t="shared" si="0"/>
        <v>Energija</v>
      </c>
      <c r="G16" s="328" t="s">
        <v>665</v>
      </c>
      <c r="H16" s="45" t="str">
        <f t="shared" si="1"/>
        <v>PROGRAMSKO FINANCIRANJE JAVNIH VISOKIH UČILIŠTA</v>
      </c>
      <c r="I16" s="45" t="str">
        <f t="shared" si="2"/>
        <v>0942</v>
      </c>
      <c r="J16" s="224">
        <v>86500</v>
      </c>
      <c r="K16" s="224">
        <v>125000</v>
      </c>
      <c r="L16" s="224">
        <v>125000</v>
      </c>
      <c r="M16" s="49"/>
      <c r="N16" s="246" t="str">
        <f>IF(C16="","",'OPĆI DIO'!$C$1)</f>
        <v>2410 SVEUČILIŠTE U SPLITU - PRIRODOSLOVNO - MATEMATIČKI FAKULTET</v>
      </c>
      <c r="O16" s="40" t="str">
        <f t="shared" si="4"/>
        <v>322</v>
      </c>
      <c r="P16" s="40" t="str">
        <f t="shared" si="5"/>
        <v>32</v>
      </c>
      <c r="Q16" s="40" t="str">
        <f t="shared" si="6"/>
        <v>11</v>
      </c>
      <c r="R16" s="40" t="str">
        <f t="shared" si="7"/>
        <v>94</v>
      </c>
      <c r="S16" s="40" t="str">
        <f t="shared" si="8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9"/>
        <v>32</v>
      </c>
      <c r="AA16" s="40" t="str">
        <f t="shared" si="10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3"/>
        <v>Opći prihodi i primici</v>
      </c>
      <c r="E17" s="50">
        <v>3224</v>
      </c>
      <c r="F17" s="45" t="str">
        <f t="shared" si="0"/>
        <v>Materijal i dijelovi za tekuće i investicijsko održavanje</v>
      </c>
      <c r="G17" s="328" t="s">
        <v>665</v>
      </c>
      <c r="H17" s="45" t="str">
        <f t="shared" si="1"/>
        <v>PROGRAMSKO FINANCIRANJE JAVNIH VISOKIH UČILIŠTA</v>
      </c>
      <c r="I17" s="45" t="str">
        <f t="shared" si="2"/>
        <v>0942</v>
      </c>
      <c r="J17" s="224">
        <v>2900</v>
      </c>
      <c r="K17" s="224">
        <v>9917</v>
      </c>
      <c r="L17" s="224">
        <v>9917</v>
      </c>
      <c r="M17" s="49"/>
      <c r="N17" s="246" t="str">
        <f>IF(C17="","",'OPĆI DIO'!$C$1)</f>
        <v>2410 SVEUČILIŠTE U SPLITU - PRIRODOSLOVNO - MATEMATIČKI FAKULTET</v>
      </c>
      <c r="O17" s="40" t="str">
        <f t="shared" si="4"/>
        <v>322</v>
      </c>
      <c r="P17" s="40" t="str">
        <f t="shared" si="5"/>
        <v>32</v>
      </c>
      <c r="Q17" s="40" t="str">
        <f t="shared" si="6"/>
        <v>11</v>
      </c>
      <c r="R17" s="40" t="str">
        <f t="shared" si="7"/>
        <v>94</v>
      </c>
      <c r="S17" s="40" t="str">
        <f t="shared" si="8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9"/>
        <v>32</v>
      </c>
      <c r="AA17" s="40" t="str">
        <f t="shared" si="10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3"/>
        <v>Opći prihodi i primici</v>
      </c>
      <c r="E18" s="50">
        <v>3225</v>
      </c>
      <c r="F18" s="45" t="str">
        <f t="shared" si="0"/>
        <v>Sitni inventar i auto gume</v>
      </c>
      <c r="G18" s="328" t="s">
        <v>665</v>
      </c>
      <c r="H18" s="45" t="str">
        <f t="shared" si="1"/>
        <v>PROGRAMSKO FINANCIRANJE JAVNIH VISOKIH UČILIŠTA</v>
      </c>
      <c r="I18" s="45" t="str">
        <f t="shared" si="2"/>
        <v>0942</v>
      </c>
      <c r="J18" s="224">
        <v>76</v>
      </c>
      <c r="K18" s="224">
        <v>3500</v>
      </c>
      <c r="L18" s="224">
        <v>3500</v>
      </c>
      <c r="M18" s="49"/>
      <c r="N18" s="246" t="str">
        <f>IF(C18="","",'OPĆI DIO'!$C$1)</f>
        <v>2410 SVEUČILIŠTE U SPLITU - PRIRODOSLOVNO - MATEMATIČKI FAKULTET</v>
      </c>
      <c r="O18" s="40" t="str">
        <f t="shared" si="4"/>
        <v>322</v>
      </c>
      <c r="P18" s="40" t="str">
        <f t="shared" si="5"/>
        <v>32</v>
      </c>
      <c r="Q18" s="40" t="str">
        <f t="shared" si="6"/>
        <v>11</v>
      </c>
      <c r="R18" s="40" t="str">
        <f t="shared" si="7"/>
        <v>94</v>
      </c>
      <c r="S18" s="40" t="str">
        <f t="shared" si="8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9"/>
        <v>32</v>
      </c>
      <c r="AA18" s="40" t="str">
        <f t="shared" si="10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3"/>
        <v>Opći prihodi i primici</v>
      </c>
      <c r="E19" s="50">
        <v>3227</v>
      </c>
      <c r="F19" s="45" t="str">
        <f t="shared" si="0"/>
        <v>Službena, radna i zaštitna odjeća i obuća</v>
      </c>
      <c r="G19" s="328" t="s">
        <v>665</v>
      </c>
      <c r="H19" s="45" t="str">
        <f t="shared" si="1"/>
        <v>PROGRAMSKO FINANCIRANJE JAVNIH VISOKIH UČILIŠTA</v>
      </c>
      <c r="I19" s="45" t="str">
        <f t="shared" si="2"/>
        <v>0942</v>
      </c>
      <c r="J19" s="224">
        <v>100</v>
      </c>
      <c r="K19" s="224">
        <v>5849</v>
      </c>
      <c r="L19" s="224">
        <v>5849</v>
      </c>
      <c r="M19" s="49"/>
      <c r="N19" s="246" t="str">
        <f>IF(C19="","",'OPĆI DIO'!$C$1)</f>
        <v>2410 SVEUČILIŠTE U SPLITU - PRIRODOSLOVNO - MATEMATIČKI FAKULTET</v>
      </c>
      <c r="O19" s="40" t="str">
        <f t="shared" si="4"/>
        <v>322</v>
      </c>
      <c r="P19" s="40" t="str">
        <f t="shared" si="5"/>
        <v>32</v>
      </c>
      <c r="Q19" s="40" t="str">
        <f t="shared" si="6"/>
        <v>11</v>
      </c>
      <c r="R19" s="40" t="str">
        <f t="shared" si="7"/>
        <v>94</v>
      </c>
      <c r="S19" s="40" t="str">
        <f t="shared" si="8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9"/>
        <v>32</v>
      </c>
      <c r="AA19" s="40" t="str">
        <f t="shared" si="10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3"/>
        <v>Opći prihodi i primici</v>
      </c>
      <c r="E20" s="50">
        <v>3231</v>
      </c>
      <c r="F20" s="45" t="str">
        <f t="shared" si="0"/>
        <v>Usluge telefona, pošte i prijevoza</v>
      </c>
      <c r="G20" s="328" t="s">
        <v>665</v>
      </c>
      <c r="H20" s="45" t="str">
        <f t="shared" si="1"/>
        <v>PROGRAMSKO FINANCIRANJE JAVNIH VISOKIH UČILIŠTA</v>
      </c>
      <c r="I20" s="45" t="str">
        <f t="shared" si="2"/>
        <v>0942</v>
      </c>
      <c r="J20" s="224">
        <v>7300</v>
      </c>
      <c r="K20" s="224">
        <v>9162</v>
      </c>
      <c r="L20" s="224">
        <v>9162</v>
      </c>
      <c r="M20" s="49"/>
      <c r="N20" s="246" t="str">
        <f>IF(C20="","",'OPĆI DIO'!$C$1)</f>
        <v>2410 SVEUČILIŠTE U SPLITU - PRIRODOSLOVNO - MATEMATIČKI FAKULTET</v>
      </c>
      <c r="O20" s="40" t="str">
        <f t="shared" si="4"/>
        <v>323</v>
      </c>
      <c r="P20" s="40" t="str">
        <f t="shared" si="5"/>
        <v>32</v>
      </c>
      <c r="Q20" s="40" t="str">
        <f t="shared" si="6"/>
        <v>11</v>
      </c>
      <c r="R20" s="40" t="str">
        <f t="shared" si="7"/>
        <v>94</v>
      </c>
      <c r="S20" s="40" t="str">
        <f t="shared" si="8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9"/>
        <v>32</v>
      </c>
      <c r="AA20" s="40" t="str">
        <f t="shared" si="10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3"/>
        <v>Opći prihodi i primici</v>
      </c>
      <c r="E21" s="50">
        <v>3232</v>
      </c>
      <c r="F21" s="45" t="str">
        <f t="shared" si="0"/>
        <v>Usluge tekućeg i investicijskog održavanja</v>
      </c>
      <c r="G21" s="328" t="s">
        <v>665</v>
      </c>
      <c r="H21" s="45" t="str">
        <f t="shared" si="1"/>
        <v>PROGRAMSKO FINANCIRANJE JAVNIH VISOKIH UČILIŠTA</v>
      </c>
      <c r="I21" s="45" t="str">
        <f t="shared" si="2"/>
        <v>0942</v>
      </c>
      <c r="J21" s="224">
        <v>29500</v>
      </c>
      <c r="K21" s="224">
        <v>22862</v>
      </c>
      <c r="L21" s="224">
        <v>22862</v>
      </c>
      <c r="M21" s="49"/>
      <c r="N21" s="246" t="str">
        <f>IF(C21="","",'OPĆI DIO'!$C$1)</f>
        <v>2410 SVEUČILIŠTE U SPLITU - PRIRODOSLOVNO - MATEMATIČKI FAKULTET</v>
      </c>
      <c r="O21" s="40" t="str">
        <f t="shared" si="4"/>
        <v>323</v>
      </c>
      <c r="P21" s="40" t="str">
        <f t="shared" si="5"/>
        <v>32</v>
      </c>
      <c r="Q21" s="40" t="str">
        <f t="shared" si="6"/>
        <v>11</v>
      </c>
      <c r="R21" s="40" t="str">
        <f t="shared" si="7"/>
        <v>94</v>
      </c>
      <c r="S21" s="40" t="str">
        <f t="shared" si="8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9"/>
        <v>32</v>
      </c>
      <c r="AA21" s="40" t="str">
        <f t="shared" si="10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3"/>
        <v>Opći prihodi i primici</v>
      </c>
      <c r="E22" s="50">
        <v>3233</v>
      </c>
      <c r="F22" s="45" t="str">
        <f t="shared" si="0"/>
        <v>Usluge promidžbe i informiranja</v>
      </c>
      <c r="G22" s="328" t="s">
        <v>665</v>
      </c>
      <c r="H22" s="45" t="str">
        <f t="shared" si="1"/>
        <v>PROGRAMSKO FINANCIRANJE JAVNIH VISOKIH UČILIŠTA</v>
      </c>
      <c r="I22" s="45" t="str">
        <f t="shared" si="2"/>
        <v>0942</v>
      </c>
      <c r="J22" s="224">
        <v>5850</v>
      </c>
      <c r="K22" s="224">
        <v>5500</v>
      </c>
      <c r="L22" s="224">
        <v>5500</v>
      </c>
      <c r="M22" s="49"/>
      <c r="N22" s="246" t="str">
        <f>IF(C22="","",'OPĆI DIO'!$C$1)</f>
        <v>2410 SVEUČILIŠTE U SPLITU - PRIRODOSLOVNO - MATEMATIČKI FAKULTET</v>
      </c>
      <c r="O22" s="40" t="str">
        <f t="shared" si="4"/>
        <v>323</v>
      </c>
      <c r="P22" s="40" t="str">
        <f t="shared" si="5"/>
        <v>32</v>
      </c>
      <c r="Q22" s="40" t="str">
        <f t="shared" si="6"/>
        <v>11</v>
      </c>
      <c r="R22" s="40" t="str">
        <f t="shared" si="7"/>
        <v>94</v>
      </c>
      <c r="S22" s="40" t="str">
        <f t="shared" si="8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9"/>
        <v>32</v>
      </c>
      <c r="AA22" s="40" t="str">
        <f t="shared" si="10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3"/>
        <v>Opći prihodi i primici</v>
      </c>
      <c r="E23" s="50">
        <v>3234</v>
      </c>
      <c r="F23" s="45" t="str">
        <f t="shared" si="0"/>
        <v>Komunalne usluge</v>
      </c>
      <c r="G23" s="328" t="s">
        <v>665</v>
      </c>
      <c r="H23" s="45" t="str">
        <f t="shared" si="1"/>
        <v>PROGRAMSKO FINANCIRANJE JAVNIH VISOKIH UČILIŠTA</v>
      </c>
      <c r="I23" s="45" t="str">
        <f t="shared" si="2"/>
        <v>0942</v>
      </c>
      <c r="J23" s="224">
        <v>15500</v>
      </c>
      <c r="K23" s="224">
        <v>20769</v>
      </c>
      <c r="L23" s="224">
        <v>20769</v>
      </c>
      <c r="M23" s="49"/>
      <c r="N23" s="246" t="str">
        <f>IF(C23="","",'OPĆI DIO'!$C$1)</f>
        <v>2410 SVEUČILIŠTE U SPLITU - PRIRODOSLOVNO - MATEMATIČKI FAKULTET</v>
      </c>
      <c r="O23" s="40" t="str">
        <f t="shared" si="4"/>
        <v>323</v>
      </c>
      <c r="P23" s="40" t="str">
        <f t="shared" si="5"/>
        <v>32</v>
      </c>
      <c r="Q23" s="40" t="str">
        <f t="shared" si="6"/>
        <v>11</v>
      </c>
      <c r="R23" s="40" t="str">
        <f t="shared" si="7"/>
        <v>94</v>
      </c>
      <c r="S23" s="40" t="str">
        <f t="shared" si="8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9"/>
        <v>32</v>
      </c>
      <c r="AA23" s="40" t="str">
        <f t="shared" si="10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3"/>
        <v>Opći prihodi i primici</v>
      </c>
      <c r="E24" s="50">
        <v>3235</v>
      </c>
      <c r="F24" s="45" t="str">
        <f t="shared" si="0"/>
        <v>Zakupnine i najamnine</v>
      </c>
      <c r="G24" s="328" t="s">
        <v>665</v>
      </c>
      <c r="H24" s="45" t="str">
        <f t="shared" si="1"/>
        <v>PROGRAMSKO FINANCIRANJE JAVNIH VISOKIH UČILIŠTA</v>
      </c>
      <c r="I24" s="45" t="str">
        <f t="shared" si="2"/>
        <v>0942</v>
      </c>
      <c r="J24" s="224">
        <v>300</v>
      </c>
      <c r="K24" s="224">
        <v>2573</v>
      </c>
      <c r="L24" s="224">
        <v>2573</v>
      </c>
      <c r="M24" s="49"/>
      <c r="N24" s="246" t="str">
        <f>IF(C24="","",'OPĆI DIO'!$C$1)</f>
        <v>2410 SVEUČILIŠTE U SPLITU - PRIRODOSLOVNO - MATEMATIČKI FAKULTET</v>
      </c>
      <c r="O24" s="40" t="str">
        <f t="shared" si="4"/>
        <v>323</v>
      </c>
      <c r="P24" s="40" t="str">
        <f t="shared" si="5"/>
        <v>32</v>
      </c>
      <c r="Q24" s="40" t="str">
        <f t="shared" si="6"/>
        <v>11</v>
      </c>
      <c r="R24" s="40" t="str">
        <f t="shared" si="7"/>
        <v>94</v>
      </c>
      <c r="S24" s="40" t="str">
        <f t="shared" si="8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9"/>
        <v>32</v>
      </c>
      <c r="AA24" s="40" t="str">
        <f t="shared" si="10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3"/>
        <v>Opći prihodi i primici</v>
      </c>
      <c r="E25" s="50">
        <v>3236</v>
      </c>
      <c r="F25" s="45" t="str">
        <f t="shared" si="0"/>
        <v>Zdravstvene i veterinarske usluge</v>
      </c>
      <c r="G25" s="328" t="s">
        <v>665</v>
      </c>
      <c r="H25" s="45" t="str">
        <f t="shared" si="1"/>
        <v>PROGRAMSKO FINANCIRANJE JAVNIH VISOKIH UČILIŠTA</v>
      </c>
      <c r="I25" s="45" t="str">
        <f t="shared" si="2"/>
        <v>0942</v>
      </c>
      <c r="J25" s="224">
        <v>50</v>
      </c>
      <c r="K25" s="224">
        <v>1000</v>
      </c>
      <c r="L25" s="224">
        <v>1000</v>
      </c>
      <c r="M25" s="49"/>
      <c r="N25" s="246" t="str">
        <f>IF(C25="","",'OPĆI DIO'!$C$1)</f>
        <v>2410 SVEUČILIŠTE U SPLITU - PRIRODOSLOVNO - MATEMATIČKI FAKULTET</v>
      </c>
      <c r="O25" s="40" t="str">
        <f t="shared" si="4"/>
        <v>323</v>
      </c>
      <c r="P25" s="40" t="str">
        <f t="shared" si="5"/>
        <v>32</v>
      </c>
      <c r="Q25" s="40" t="str">
        <f t="shared" si="6"/>
        <v>11</v>
      </c>
      <c r="R25" s="40" t="str">
        <f t="shared" si="7"/>
        <v>94</v>
      </c>
      <c r="S25" s="40" t="str">
        <f t="shared" si="8"/>
        <v>3</v>
      </c>
      <c r="W25" s="40">
        <v>3234</v>
      </c>
      <c r="X25" s="40" t="s">
        <v>89</v>
      </c>
      <c r="Z25" s="204" t="str">
        <f t="shared" si="9"/>
        <v>32</v>
      </c>
      <c r="AA25" s="40" t="str">
        <f t="shared" si="10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3"/>
        <v>Opći prihodi i primici</v>
      </c>
      <c r="E26" s="50">
        <v>3237</v>
      </c>
      <c r="F26" s="45" t="str">
        <f t="shared" si="0"/>
        <v>Intelektualne i osobne usluge</v>
      </c>
      <c r="G26" s="328" t="s">
        <v>665</v>
      </c>
      <c r="H26" s="45" t="str">
        <f t="shared" si="1"/>
        <v>PROGRAMSKO FINANCIRANJE JAVNIH VISOKIH UČILIŠTA</v>
      </c>
      <c r="I26" s="45" t="str">
        <f t="shared" si="2"/>
        <v>0942</v>
      </c>
      <c r="J26" s="224">
        <v>113200</v>
      </c>
      <c r="K26" s="224">
        <v>71608</v>
      </c>
      <c r="L26" s="224">
        <v>71608</v>
      </c>
      <c r="M26" s="49"/>
      <c r="N26" s="246" t="str">
        <f>IF(C26="","",'OPĆI DIO'!$C$1)</f>
        <v>2410 SVEUČILIŠTE U SPLITU - PRIRODOSLOVNO - MATEMATIČKI FAKULTET</v>
      </c>
      <c r="O26" s="40" t="str">
        <f t="shared" si="4"/>
        <v>323</v>
      </c>
      <c r="P26" s="40" t="str">
        <f t="shared" si="5"/>
        <v>32</v>
      </c>
      <c r="Q26" s="40" t="str">
        <f t="shared" si="6"/>
        <v>11</v>
      </c>
      <c r="R26" s="40" t="str">
        <f t="shared" si="7"/>
        <v>94</v>
      </c>
      <c r="S26" s="40" t="str">
        <f t="shared" si="8"/>
        <v>3</v>
      </c>
      <c r="W26" s="40">
        <v>3235</v>
      </c>
      <c r="X26" s="40" t="s">
        <v>109</v>
      </c>
      <c r="Z26" s="204" t="str">
        <f t="shared" si="9"/>
        <v>32</v>
      </c>
      <c r="AA26" s="40" t="str">
        <f t="shared" si="10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3"/>
        <v>Opći prihodi i primici</v>
      </c>
      <c r="E27" s="50">
        <v>3238</v>
      </c>
      <c r="F27" s="45" t="str">
        <f t="shared" si="0"/>
        <v>Računalne usluge</v>
      </c>
      <c r="G27" s="328" t="s">
        <v>665</v>
      </c>
      <c r="H27" s="45" t="str">
        <f t="shared" si="1"/>
        <v>PROGRAMSKO FINANCIRANJE JAVNIH VISOKIH UČILIŠTA</v>
      </c>
      <c r="I27" s="45" t="str">
        <f t="shared" si="2"/>
        <v>0942</v>
      </c>
      <c r="J27" s="224">
        <v>2100</v>
      </c>
      <c r="K27" s="224">
        <v>2850</v>
      </c>
      <c r="L27" s="224">
        <v>2850</v>
      </c>
      <c r="M27" s="49"/>
      <c r="N27" s="246" t="str">
        <f>IF(C27="","",'OPĆI DIO'!$C$1)</f>
        <v>2410 SVEUČILIŠTE U SPLITU - PRIRODOSLOVNO - MATEMATIČKI FAKULTET</v>
      </c>
      <c r="O27" s="40" t="str">
        <f t="shared" si="4"/>
        <v>323</v>
      </c>
      <c r="P27" s="40" t="str">
        <f t="shared" si="5"/>
        <v>32</v>
      </c>
      <c r="Q27" s="40" t="str">
        <f t="shared" si="6"/>
        <v>11</v>
      </c>
      <c r="R27" s="40" t="str">
        <f t="shared" si="7"/>
        <v>94</v>
      </c>
      <c r="S27" s="40" t="str">
        <f t="shared" si="8"/>
        <v>3</v>
      </c>
      <c r="W27" s="40">
        <v>3236</v>
      </c>
      <c r="X27" s="40" t="s">
        <v>52</v>
      </c>
      <c r="Z27" s="204" t="str">
        <f t="shared" si="9"/>
        <v>32</v>
      </c>
      <c r="AA27" s="40" t="str">
        <f t="shared" si="10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3"/>
        <v>Opći prihodi i primici</v>
      </c>
      <c r="E28" s="50">
        <v>3239</v>
      </c>
      <c r="F28" s="45" t="str">
        <f t="shared" si="0"/>
        <v>Ostale usluge</v>
      </c>
      <c r="G28" s="328" t="s">
        <v>665</v>
      </c>
      <c r="H28" s="45" t="str">
        <f t="shared" si="1"/>
        <v>PROGRAMSKO FINANCIRANJE JAVNIH VISOKIH UČILIŠTA</v>
      </c>
      <c r="I28" s="45" t="str">
        <f t="shared" si="2"/>
        <v>0942</v>
      </c>
      <c r="J28" s="224">
        <v>41000</v>
      </c>
      <c r="K28" s="224">
        <v>22226</v>
      </c>
      <c r="L28" s="224">
        <v>22226</v>
      </c>
      <c r="M28" s="49"/>
      <c r="N28" s="246" t="str">
        <f>IF(C28="","",'OPĆI DIO'!$C$1)</f>
        <v>2410 SVEUČILIŠTE U SPLITU - PRIRODOSLOVNO - MATEMATIČKI FAKULTET</v>
      </c>
      <c r="O28" s="40" t="str">
        <f t="shared" si="4"/>
        <v>323</v>
      </c>
      <c r="P28" s="40" t="str">
        <f t="shared" si="5"/>
        <v>32</v>
      </c>
      <c r="Q28" s="40" t="str">
        <f t="shared" si="6"/>
        <v>11</v>
      </c>
      <c r="R28" s="40" t="str">
        <f t="shared" si="7"/>
        <v>94</v>
      </c>
      <c r="S28" s="40" t="str">
        <f t="shared" si="8"/>
        <v>3</v>
      </c>
      <c r="W28" s="40">
        <v>3237</v>
      </c>
      <c r="X28" s="40" t="s">
        <v>65</v>
      </c>
      <c r="Z28" s="204" t="str">
        <f t="shared" si="9"/>
        <v>32</v>
      </c>
      <c r="AA28" s="40" t="str">
        <f t="shared" si="10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3"/>
        <v>Opći prihodi i primici</v>
      </c>
      <c r="E29" s="50">
        <v>3241</v>
      </c>
      <c r="F29" s="45" t="str">
        <f t="shared" si="0"/>
        <v>Naknade troškova osobama izvan radnog odnosa</v>
      </c>
      <c r="G29" s="328" t="s">
        <v>665</v>
      </c>
      <c r="H29" s="45" t="str">
        <f t="shared" si="1"/>
        <v>PROGRAMSKO FINANCIRANJE JAVNIH VISOKIH UČILIŠTA</v>
      </c>
      <c r="I29" s="45" t="str">
        <f t="shared" si="2"/>
        <v>0942</v>
      </c>
      <c r="J29" s="224">
        <v>3100</v>
      </c>
      <c r="K29" s="224">
        <v>4308</v>
      </c>
      <c r="L29" s="224">
        <v>4308</v>
      </c>
      <c r="M29" s="49"/>
      <c r="N29" s="246" t="str">
        <f>IF(C29="","",'OPĆI DIO'!$C$1)</f>
        <v>2410 SVEUČILIŠTE U SPLITU - PRIRODOSLOVNO - MATEMATIČKI FAKULTET</v>
      </c>
      <c r="O29" s="40" t="str">
        <f t="shared" si="4"/>
        <v>324</v>
      </c>
      <c r="P29" s="40" t="str">
        <f t="shared" si="5"/>
        <v>32</v>
      </c>
      <c r="Q29" s="40" t="str">
        <f t="shared" si="6"/>
        <v>11</v>
      </c>
      <c r="R29" s="40" t="str">
        <f t="shared" si="7"/>
        <v>94</v>
      </c>
      <c r="S29" s="40" t="str">
        <f t="shared" si="8"/>
        <v>3</v>
      </c>
      <c r="W29" s="40">
        <v>3238</v>
      </c>
      <c r="X29" s="40" t="s">
        <v>102</v>
      </c>
      <c r="Z29" s="204" t="str">
        <f t="shared" si="9"/>
        <v>32</v>
      </c>
      <c r="AA29" s="40" t="str">
        <f t="shared" si="10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ref="D30" si="11">IFERROR(VLOOKUP(C30,$T$6:$U$24,2,FALSE),"")</f>
        <v>Opći prihodi i primici</v>
      </c>
      <c r="E30" s="50">
        <v>3293</v>
      </c>
      <c r="F30" s="45" t="str">
        <f t="shared" ref="F30" si="12">IFERROR(VLOOKUP(E30,$W$5:$Y$148,2,FALSE),"")</f>
        <v>Reprezentacija</v>
      </c>
      <c r="G30" s="328" t="s">
        <v>665</v>
      </c>
      <c r="H30" s="45" t="str">
        <f t="shared" ref="H30" si="13">IFERROR(VLOOKUP(G30,$AC$6:$AD$363,2,FALSE),"")</f>
        <v>PROGRAMSKO FINANCIRANJE JAVNIH VISOKIH UČILIŠTA</v>
      </c>
      <c r="I30" s="45" t="str">
        <f t="shared" ref="I30" si="14">IFERROR(VLOOKUP(G30,$AC$6:$AG$363,3,FALSE),"")</f>
        <v>0942</v>
      </c>
      <c r="J30" s="224">
        <v>20</v>
      </c>
      <c r="K30" s="224">
        <v>0</v>
      </c>
      <c r="L30" s="224">
        <v>0</v>
      </c>
      <c r="M30" s="49"/>
      <c r="N30" s="246" t="str">
        <f>IF(C30="","",'OPĆI DIO'!$C$1)</f>
        <v>2410 SVEUČILIŠTE U SPLITU - PRIRODOSLOVNO - MATEMATIČKI FAKULTET</v>
      </c>
      <c r="O30" s="40" t="str">
        <f t="shared" ref="O30" si="15">LEFT(E30,3)</f>
        <v>329</v>
      </c>
      <c r="P30" s="40" t="str">
        <f t="shared" ref="P30" si="16">LEFT(E30,2)</f>
        <v>32</v>
      </c>
      <c r="Q30" s="40" t="str">
        <f t="shared" ref="Q30" si="17">LEFT(C30,3)</f>
        <v>11</v>
      </c>
      <c r="R30" s="40" t="str">
        <f t="shared" ref="R30" si="18">MID(I30,2,2)</f>
        <v>94</v>
      </c>
      <c r="S30" s="40" t="str">
        <f t="shared" ref="S30" si="19">LEFT(E30,1)</f>
        <v>3</v>
      </c>
      <c r="W30" s="40">
        <v>3239</v>
      </c>
      <c r="X30" s="40" t="s">
        <v>82</v>
      </c>
      <c r="Z30" s="204" t="str">
        <f t="shared" ref="Z30" si="20">LEFT(W30,2)</f>
        <v>32</v>
      </c>
      <c r="AA30" s="40" t="str">
        <f t="shared" ref="AA30" si="21">LEFT(W30,3)</f>
        <v>323</v>
      </c>
      <c r="AC30" s="246" t="s">
        <v>4053</v>
      </c>
      <c r="AD30" s="246" t="s">
        <v>4054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3"/>
        <v>Opći prihodi i primici</v>
      </c>
      <c r="E31" s="50">
        <v>3294</v>
      </c>
      <c r="F31" s="45" t="str">
        <f t="shared" si="0"/>
        <v>Članarine i norme</v>
      </c>
      <c r="G31" s="328" t="s">
        <v>665</v>
      </c>
      <c r="H31" s="45" t="str">
        <f t="shared" si="1"/>
        <v>PROGRAMSKO FINANCIRANJE JAVNIH VISOKIH UČILIŠTA</v>
      </c>
      <c r="I31" s="45" t="str">
        <f t="shared" si="2"/>
        <v>0942</v>
      </c>
      <c r="J31" s="224">
        <v>150</v>
      </c>
      <c r="K31" s="224">
        <v>150</v>
      </c>
      <c r="L31" s="224">
        <v>150</v>
      </c>
      <c r="M31" s="49"/>
      <c r="N31" s="246" t="str">
        <f>IF(C31="","",'OPĆI DIO'!$C$1)</f>
        <v>2410 SVEUČILIŠTE U SPLITU - PRIRODOSLOVNO - MATEMATIČKI FAKULTET</v>
      </c>
      <c r="O31" s="40" t="str">
        <f t="shared" si="4"/>
        <v>329</v>
      </c>
      <c r="P31" s="40" t="str">
        <f t="shared" si="5"/>
        <v>32</v>
      </c>
      <c r="Q31" s="40" t="str">
        <f t="shared" si="6"/>
        <v>11</v>
      </c>
      <c r="R31" s="40" t="str">
        <f t="shared" si="7"/>
        <v>94</v>
      </c>
      <c r="S31" s="40" t="str">
        <f t="shared" si="8"/>
        <v>3</v>
      </c>
      <c r="W31" s="40">
        <v>3239</v>
      </c>
      <c r="X31" s="40" t="s">
        <v>82</v>
      </c>
      <c r="Z31" s="204" t="str">
        <f t="shared" si="9"/>
        <v>32</v>
      </c>
      <c r="AA31" s="40" t="str">
        <f t="shared" si="10"/>
        <v>323</v>
      </c>
      <c r="AC31" s="236" t="s">
        <v>4053</v>
      </c>
      <c r="AD31" s="236" t="s">
        <v>4054</v>
      </c>
      <c r="AE31" s="40" t="s">
        <v>3925</v>
      </c>
      <c r="AF31" s="40" t="s">
        <v>3926</v>
      </c>
      <c r="AG31" s="40" t="s">
        <v>3947</v>
      </c>
      <c r="AH31" s="40" t="s">
        <v>3957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3"/>
        <v>Opći prihodi i primici</v>
      </c>
      <c r="E32" s="50">
        <v>3299</v>
      </c>
      <c r="F32" s="45" t="str">
        <f t="shared" si="0"/>
        <v>Ostali nespomenuti rashodi poslovanja</v>
      </c>
      <c r="G32" s="328" t="s">
        <v>665</v>
      </c>
      <c r="H32" s="45" t="str">
        <f t="shared" si="1"/>
        <v>PROGRAMSKO FINANCIRANJE JAVNIH VISOKIH UČILIŠTA</v>
      </c>
      <c r="I32" s="45" t="str">
        <f t="shared" si="2"/>
        <v>0942</v>
      </c>
      <c r="J32" s="224">
        <v>1300</v>
      </c>
      <c r="K32" s="224">
        <v>700</v>
      </c>
      <c r="L32" s="224">
        <v>700</v>
      </c>
      <c r="M32" s="49"/>
      <c r="N32" s="246" t="str">
        <f>IF(C32="","",'OPĆI DIO'!$C$1)</f>
        <v>2410 SVEUČILIŠTE U SPLITU - PRIRODOSLOVNO - MATEMATIČKI FAKULTET</v>
      </c>
      <c r="O32" s="40" t="str">
        <f t="shared" si="4"/>
        <v>329</v>
      </c>
      <c r="P32" s="40" t="str">
        <f t="shared" si="5"/>
        <v>32</v>
      </c>
      <c r="Q32" s="40" t="str">
        <f t="shared" si="6"/>
        <v>11</v>
      </c>
      <c r="R32" s="40" t="str">
        <f t="shared" si="7"/>
        <v>94</v>
      </c>
      <c r="S32" s="40" t="str">
        <f t="shared" si="8"/>
        <v>3</v>
      </c>
      <c r="W32" s="40">
        <v>3241</v>
      </c>
      <c r="X32" s="40" t="s">
        <v>79</v>
      </c>
      <c r="Z32" s="204" t="str">
        <f t="shared" si="9"/>
        <v>32</v>
      </c>
      <c r="AA32" s="40" t="str">
        <f t="shared" si="10"/>
        <v>324</v>
      </c>
      <c r="AC32" s="236" t="s">
        <v>1399</v>
      </c>
      <c r="AD32" s="236" t="s">
        <v>1400</v>
      </c>
      <c r="AE32" s="40" t="s">
        <v>3937</v>
      </c>
      <c r="AF32" s="40" t="s">
        <v>3938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11</v>
      </c>
      <c r="D33" s="45" t="str">
        <f t="shared" si="3"/>
        <v>Opći prihodi i primici</v>
      </c>
      <c r="E33" s="50">
        <v>3431</v>
      </c>
      <c r="F33" s="45" t="str">
        <f t="shared" si="0"/>
        <v>Bankarske usluge i usluge platnog prometa</v>
      </c>
      <c r="G33" s="328" t="s">
        <v>665</v>
      </c>
      <c r="H33" s="45" t="str">
        <f t="shared" si="1"/>
        <v>PROGRAMSKO FINANCIRANJE JAVNIH VISOKIH UČILIŠTA</v>
      </c>
      <c r="I33" s="45" t="str">
        <f t="shared" si="2"/>
        <v>0942</v>
      </c>
      <c r="J33" s="224">
        <v>1900</v>
      </c>
      <c r="K33" s="224">
        <v>1897</v>
      </c>
      <c r="L33" s="224">
        <v>1897</v>
      </c>
      <c r="M33" s="49"/>
      <c r="N33" s="246" t="str">
        <f>IF(C33="","",'OPĆI DIO'!$C$1)</f>
        <v>2410 SVEUČILIŠTE U SPLITU - PRIRODOSLOVNO - MATEMATIČKI FAKULTET</v>
      </c>
      <c r="O33" s="40" t="str">
        <f t="shared" si="4"/>
        <v>343</v>
      </c>
      <c r="P33" s="40" t="str">
        <f t="shared" si="5"/>
        <v>34</v>
      </c>
      <c r="Q33" s="40" t="str">
        <f t="shared" si="6"/>
        <v>11</v>
      </c>
      <c r="R33" s="40" t="str">
        <f t="shared" si="7"/>
        <v>94</v>
      </c>
      <c r="S33" s="40" t="str">
        <f t="shared" si="8"/>
        <v>3</v>
      </c>
      <c r="W33" s="40">
        <v>3291</v>
      </c>
      <c r="X33" s="40" t="s">
        <v>80</v>
      </c>
      <c r="Z33" s="204" t="str">
        <f t="shared" si="9"/>
        <v>32</v>
      </c>
      <c r="AA33" s="40" t="str">
        <f t="shared" si="10"/>
        <v>329</v>
      </c>
      <c r="AC33" s="236" t="s">
        <v>1447</v>
      </c>
      <c r="AD33" s="236" t="s">
        <v>1448</v>
      </c>
      <c r="AE33" s="40" t="s">
        <v>3925</v>
      </c>
      <c r="AF33" s="40" t="s">
        <v>3926</v>
      </c>
      <c r="AG33" s="40" t="s">
        <v>3949</v>
      </c>
      <c r="AH33" s="40" t="s">
        <v>3950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11</v>
      </c>
      <c r="D34" s="45" t="str">
        <f t="shared" si="3"/>
        <v>Opći prihodi i primici</v>
      </c>
      <c r="E34" s="50">
        <v>4221</v>
      </c>
      <c r="F34" s="45" t="str">
        <f t="shared" si="0"/>
        <v>Uredska oprema i namještaj</v>
      </c>
      <c r="G34" s="328" t="s">
        <v>665</v>
      </c>
      <c r="H34" s="45" t="str">
        <f t="shared" si="1"/>
        <v>PROGRAMSKO FINANCIRANJE JAVNIH VISOKIH UČILIŠTA</v>
      </c>
      <c r="I34" s="45" t="str">
        <f t="shared" si="2"/>
        <v>0942</v>
      </c>
      <c r="J34" s="224">
        <v>16000</v>
      </c>
      <c r="K34" s="224">
        <v>20203</v>
      </c>
      <c r="L34" s="224">
        <v>20203</v>
      </c>
      <c r="M34" s="49"/>
      <c r="N34" s="246" t="str">
        <f>IF(C34="","",'OPĆI DIO'!$C$1)</f>
        <v>2410 SVEUČILIŠTE U SPLITU - PRIRODOSLOVNO - MATEMATIČKI FAKULTET</v>
      </c>
      <c r="O34" s="40" t="str">
        <f t="shared" si="4"/>
        <v>422</v>
      </c>
      <c r="P34" s="40" t="str">
        <f t="shared" si="5"/>
        <v>42</v>
      </c>
      <c r="Q34" s="40" t="str">
        <f t="shared" si="6"/>
        <v>11</v>
      </c>
      <c r="R34" s="40" t="str">
        <f t="shared" si="7"/>
        <v>94</v>
      </c>
      <c r="S34" s="40" t="str">
        <f t="shared" si="8"/>
        <v>4</v>
      </c>
      <c r="W34" s="40">
        <v>3292</v>
      </c>
      <c r="X34" s="40" t="s">
        <v>73</v>
      </c>
      <c r="Z34" s="204" t="str">
        <f t="shared" si="9"/>
        <v>32</v>
      </c>
      <c r="AA34" s="40" t="str">
        <f t="shared" si="10"/>
        <v>329</v>
      </c>
      <c r="AC34" s="236" t="s">
        <v>2279</v>
      </c>
      <c r="AD34" s="236" t="s">
        <v>2280</v>
      </c>
      <c r="AE34" s="40" t="s">
        <v>3925</v>
      </c>
      <c r="AF34" s="40" t="s">
        <v>3926</v>
      </c>
      <c r="AG34" s="40" t="s">
        <v>3947</v>
      </c>
      <c r="AH34" s="40" t="s">
        <v>3957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11</v>
      </c>
      <c r="D35" s="45" t="str">
        <f t="shared" si="3"/>
        <v>Opći prihodi i primici</v>
      </c>
      <c r="E35" s="50">
        <v>4222</v>
      </c>
      <c r="F35" s="45" t="str">
        <f t="shared" si="0"/>
        <v>Komunikacijska oprema</v>
      </c>
      <c r="G35" s="328" t="s">
        <v>665</v>
      </c>
      <c r="H35" s="45" t="str">
        <f t="shared" si="1"/>
        <v>PROGRAMSKO FINANCIRANJE JAVNIH VISOKIH UČILIŠTA</v>
      </c>
      <c r="I35" s="45" t="str">
        <f t="shared" si="2"/>
        <v>0942</v>
      </c>
      <c r="J35" s="224">
        <v>100</v>
      </c>
      <c r="K35" s="224">
        <v>750</v>
      </c>
      <c r="L35" s="224">
        <v>750</v>
      </c>
      <c r="M35" s="49"/>
      <c r="N35" s="246" t="str">
        <f>IF(C35="","",'OPĆI DIO'!$C$1)</f>
        <v>2410 SVEUČILIŠTE U SPLITU - PRIRODOSLOVNO - MATEMATIČKI FAKULTET</v>
      </c>
      <c r="O35" s="40" t="str">
        <f t="shared" si="4"/>
        <v>422</v>
      </c>
      <c r="P35" s="40" t="str">
        <f t="shared" si="5"/>
        <v>42</v>
      </c>
      <c r="Q35" s="40" t="str">
        <f t="shared" si="6"/>
        <v>11</v>
      </c>
      <c r="R35" s="40" t="str">
        <f t="shared" si="7"/>
        <v>94</v>
      </c>
      <c r="S35" s="40" t="str">
        <f t="shared" si="8"/>
        <v>4</v>
      </c>
      <c r="W35" s="40">
        <v>3293</v>
      </c>
      <c r="X35" s="40" t="s">
        <v>83</v>
      </c>
      <c r="Z35" s="204" t="str">
        <f t="shared" si="9"/>
        <v>32</v>
      </c>
      <c r="AA35" s="40" t="str">
        <f t="shared" si="10"/>
        <v>329</v>
      </c>
      <c r="AC35" s="236" t="s">
        <v>4055</v>
      </c>
      <c r="AD35" s="236" t="s">
        <v>4056</v>
      </c>
      <c r="AE35" s="40" t="s">
        <v>3925</v>
      </c>
      <c r="AF35" s="40" t="s">
        <v>3926</v>
      </c>
      <c r="AG35" s="40" t="s">
        <v>3949</v>
      </c>
      <c r="AH35" s="40" t="s">
        <v>3950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11</v>
      </c>
      <c r="D36" s="45" t="str">
        <f t="shared" si="3"/>
        <v>Opći prihodi i primici</v>
      </c>
      <c r="E36" s="50">
        <v>4223</v>
      </c>
      <c r="F36" s="45" t="str">
        <f t="shared" si="0"/>
        <v>Oprema za održavanje i zaštitu</v>
      </c>
      <c r="G36" s="328" t="s">
        <v>665</v>
      </c>
      <c r="H36" s="45" t="str">
        <f t="shared" si="1"/>
        <v>PROGRAMSKO FINANCIRANJE JAVNIH VISOKIH UČILIŠTA</v>
      </c>
      <c r="I36" s="45" t="str">
        <f t="shared" si="2"/>
        <v>0942</v>
      </c>
      <c r="J36" s="224">
        <v>350</v>
      </c>
      <c r="K36" s="224">
        <v>763</v>
      </c>
      <c r="L36" s="224">
        <v>763</v>
      </c>
      <c r="M36" s="49"/>
      <c r="N36" s="246" t="str">
        <f>IF(C36="","",'OPĆI DIO'!$C$1)</f>
        <v>2410 SVEUČILIŠTE U SPLITU - PRIRODOSLOVNO - MATEMATIČKI FAKULTET</v>
      </c>
      <c r="O36" s="40" t="str">
        <f t="shared" si="4"/>
        <v>422</v>
      </c>
      <c r="P36" s="40" t="str">
        <f t="shared" si="5"/>
        <v>42</v>
      </c>
      <c r="Q36" s="40" t="str">
        <f t="shared" si="6"/>
        <v>11</v>
      </c>
      <c r="R36" s="40" t="str">
        <f t="shared" si="7"/>
        <v>94</v>
      </c>
      <c r="S36" s="40" t="str">
        <f t="shared" si="8"/>
        <v>4</v>
      </c>
      <c r="W36" s="40">
        <v>3293</v>
      </c>
      <c r="X36" s="40" t="s">
        <v>130</v>
      </c>
      <c r="Z36" s="204" t="str">
        <f t="shared" si="9"/>
        <v>32</v>
      </c>
      <c r="AA36" s="40" t="str">
        <f t="shared" si="10"/>
        <v>329</v>
      </c>
      <c r="AC36" s="236" t="s">
        <v>1451</v>
      </c>
      <c r="AD36" s="236" t="s">
        <v>1452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11</v>
      </c>
      <c r="D37" s="45" t="str">
        <f t="shared" si="3"/>
        <v>Opći prihodi i primici</v>
      </c>
      <c r="E37" s="50">
        <v>4224</v>
      </c>
      <c r="F37" s="45" t="str">
        <f t="shared" si="0"/>
        <v>Medicinska i laboratorijska oprema</v>
      </c>
      <c r="G37" s="328" t="s">
        <v>665</v>
      </c>
      <c r="H37" s="45" t="str">
        <f t="shared" si="1"/>
        <v>PROGRAMSKO FINANCIRANJE JAVNIH VISOKIH UČILIŠTA</v>
      </c>
      <c r="I37" s="45" t="str">
        <f t="shared" si="2"/>
        <v>0942</v>
      </c>
      <c r="J37" s="224">
        <v>1700</v>
      </c>
      <c r="K37" s="224">
        <v>1373</v>
      </c>
      <c r="L37" s="224">
        <v>1373</v>
      </c>
      <c r="M37" s="49"/>
      <c r="N37" s="246" t="str">
        <f>IF(C37="","",'OPĆI DIO'!$C$1)</f>
        <v>2410 SVEUČILIŠTE U SPLITU - PRIRODOSLOVNO - MATEMATIČKI FAKULTET</v>
      </c>
      <c r="O37" s="40" t="str">
        <f t="shared" si="4"/>
        <v>422</v>
      </c>
      <c r="P37" s="40" t="str">
        <f t="shared" si="5"/>
        <v>42</v>
      </c>
      <c r="Q37" s="40" t="str">
        <f t="shared" si="6"/>
        <v>11</v>
      </c>
      <c r="R37" s="40" t="str">
        <f t="shared" si="7"/>
        <v>94</v>
      </c>
      <c r="S37" s="40" t="str">
        <f t="shared" si="8"/>
        <v>4</v>
      </c>
      <c r="W37" s="40">
        <v>3294</v>
      </c>
      <c r="X37" s="40" t="s">
        <v>84</v>
      </c>
      <c r="Z37" s="204" t="str">
        <f t="shared" si="9"/>
        <v>32</v>
      </c>
      <c r="AA37" s="40" t="str">
        <f t="shared" si="10"/>
        <v>329</v>
      </c>
      <c r="AC37" s="236" t="s">
        <v>1453</v>
      </c>
      <c r="AD37" s="236" t="s">
        <v>1454</v>
      </c>
      <c r="AE37" s="40" t="s">
        <v>3925</v>
      </c>
      <c r="AF37" s="40" t="s">
        <v>3926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11</v>
      </c>
      <c r="D38" s="45" t="str">
        <f t="shared" si="3"/>
        <v>Opći prihodi i primici</v>
      </c>
      <c r="E38" s="50">
        <v>4225</v>
      </c>
      <c r="F38" s="45" t="str">
        <f t="shared" si="0"/>
        <v>Instrumenti, uređaji i strojevi</v>
      </c>
      <c r="G38" s="328" t="s">
        <v>665</v>
      </c>
      <c r="H38" s="45" t="str">
        <f t="shared" si="1"/>
        <v>PROGRAMSKO FINANCIRANJE JAVNIH VISOKIH UČILIŠTA</v>
      </c>
      <c r="I38" s="45" t="str">
        <f t="shared" si="2"/>
        <v>0942</v>
      </c>
      <c r="J38" s="224">
        <v>200</v>
      </c>
      <c r="K38" s="224">
        <v>620</v>
      </c>
      <c r="L38" s="224">
        <v>620</v>
      </c>
      <c r="M38" s="49"/>
      <c r="N38" s="246" t="str">
        <f>IF(C38="","",'OPĆI DIO'!$C$1)</f>
        <v>2410 SVEUČILIŠTE U SPLITU - PRIRODOSLOVNO - MATEMATIČKI FAKULTET</v>
      </c>
      <c r="O38" s="40" t="str">
        <f t="shared" si="4"/>
        <v>422</v>
      </c>
      <c r="P38" s="40" t="str">
        <f t="shared" si="5"/>
        <v>42</v>
      </c>
      <c r="Q38" s="40" t="str">
        <f t="shared" si="6"/>
        <v>11</v>
      </c>
      <c r="R38" s="40" t="str">
        <f t="shared" si="7"/>
        <v>94</v>
      </c>
      <c r="S38" s="40" t="str">
        <f t="shared" si="8"/>
        <v>4</v>
      </c>
      <c r="W38" s="40">
        <v>3295</v>
      </c>
      <c r="X38" s="40" t="s">
        <v>53</v>
      </c>
      <c r="Z38" s="204" t="str">
        <f t="shared" si="9"/>
        <v>32</v>
      </c>
      <c r="AA38" s="40" t="str">
        <f t="shared" si="10"/>
        <v>329</v>
      </c>
      <c r="AC38" s="236" t="s">
        <v>1195</v>
      </c>
      <c r="AD38" s="236" t="s">
        <v>1196</v>
      </c>
      <c r="AE38" s="40" t="s">
        <v>3923</v>
      </c>
      <c r="AF38" s="40" t="s">
        <v>3924</v>
      </c>
      <c r="AG38" s="40" t="s">
        <v>3947</v>
      </c>
      <c r="AH38" s="40" t="s">
        <v>3957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11</v>
      </c>
      <c r="D39" s="45" t="str">
        <f t="shared" si="3"/>
        <v>Opći prihodi i primici</v>
      </c>
      <c r="E39" s="50">
        <v>4227</v>
      </c>
      <c r="F39" s="45" t="str">
        <f t="shared" si="0"/>
        <v>Uređaji, strojevi i oprema za ostale namjene</v>
      </c>
      <c r="G39" s="328" t="s">
        <v>665</v>
      </c>
      <c r="H39" s="45" t="str">
        <f t="shared" si="1"/>
        <v>PROGRAMSKO FINANCIRANJE JAVNIH VISOKIH UČILIŠTA</v>
      </c>
      <c r="I39" s="45" t="str">
        <f t="shared" si="2"/>
        <v>0942</v>
      </c>
      <c r="J39" s="224">
        <v>200</v>
      </c>
      <c r="K39" s="224">
        <v>1010</v>
      </c>
      <c r="L39" s="224">
        <v>1010</v>
      </c>
      <c r="M39" s="49"/>
      <c r="N39" s="246" t="str">
        <f>IF(C39="","",'OPĆI DIO'!$C$1)</f>
        <v>2410 SVEUČILIŠTE U SPLITU - PRIRODOSLOVNO - MATEMATIČKI FAKULTET</v>
      </c>
      <c r="O39" s="40" t="str">
        <f t="shared" si="4"/>
        <v>422</v>
      </c>
      <c r="P39" s="40" t="str">
        <f t="shared" si="5"/>
        <v>42</v>
      </c>
      <c r="Q39" s="40" t="str">
        <f t="shared" si="6"/>
        <v>11</v>
      </c>
      <c r="R39" s="40" t="str">
        <f t="shared" si="7"/>
        <v>94</v>
      </c>
      <c r="S39" s="40" t="str">
        <f t="shared" si="8"/>
        <v>4</v>
      </c>
      <c r="W39" s="40">
        <v>3296</v>
      </c>
      <c r="X39" s="40" t="s">
        <v>147</v>
      </c>
      <c r="Z39" s="204" t="str">
        <f t="shared" si="9"/>
        <v>32</v>
      </c>
      <c r="AA39" s="40" t="str">
        <f t="shared" si="10"/>
        <v>329</v>
      </c>
      <c r="AC39" s="236" t="s">
        <v>1479</v>
      </c>
      <c r="AD39" s="236" t="s">
        <v>1480</v>
      </c>
      <c r="AE39" s="40" t="s">
        <v>3925</v>
      </c>
      <c r="AF39" s="40" t="s">
        <v>3926</v>
      </c>
      <c r="AG39" s="40" t="s">
        <v>3949</v>
      </c>
      <c r="AH39" s="40" t="s">
        <v>3962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11</v>
      </c>
      <c r="D40" s="45" t="str">
        <f t="shared" si="3"/>
        <v>Opći prihodi i primici</v>
      </c>
      <c r="E40" s="50">
        <v>4241</v>
      </c>
      <c r="F40" s="45" t="str">
        <f t="shared" si="0"/>
        <v>Knjige</v>
      </c>
      <c r="G40" s="328" t="s">
        <v>665</v>
      </c>
      <c r="H40" s="45" t="str">
        <f t="shared" si="1"/>
        <v>PROGRAMSKO FINANCIRANJE JAVNIH VISOKIH UČILIŠTA</v>
      </c>
      <c r="I40" s="45" t="str">
        <f t="shared" si="2"/>
        <v>0942</v>
      </c>
      <c r="J40" s="224">
        <v>1200</v>
      </c>
      <c r="K40" s="224">
        <v>799</v>
      </c>
      <c r="L40" s="224">
        <v>799</v>
      </c>
      <c r="M40" s="49"/>
      <c r="N40" s="246" t="str">
        <f>IF(C40="","",'OPĆI DIO'!$C$1)</f>
        <v>2410 SVEUČILIŠTE U SPLITU - PRIRODOSLOVNO - MATEMATIČKI FAKULTET</v>
      </c>
      <c r="O40" s="40" t="str">
        <f t="shared" si="4"/>
        <v>424</v>
      </c>
      <c r="P40" s="40" t="str">
        <f t="shared" si="5"/>
        <v>42</v>
      </c>
      <c r="Q40" s="40" t="str">
        <f t="shared" si="6"/>
        <v>11</v>
      </c>
      <c r="R40" s="40" t="str">
        <f t="shared" si="7"/>
        <v>94</v>
      </c>
      <c r="S40" s="40" t="str">
        <f t="shared" si="8"/>
        <v>4</v>
      </c>
      <c r="W40" s="40">
        <v>3299</v>
      </c>
      <c r="X40" s="40" t="s">
        <v>56</v>
      </c>
      <c r="Z40" s="204" t="str">
        <f t="shared" si="9"/>
        <v>32</v>
      </c>
      <c r="AA40" s="40" t="str">
        <f t="shared" si="10"/>
        <v>329</v>
      </c>
      <c r="AC40" s="236" t="s">
        <v>782</v>
      </c>
      <c r="AD40" s="236" t="s">
        <v>783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11</v>
      </c>
      <c r="D41" s="45" t="str">
        <f t="shared" si="3"/>
        <v>Opći prihodi i primici</v>
      </c>
      <c r="E41" s="50">
        <v>4262</v>
      </c>
      <c r="F41" s="45" t="str">
        <f t="shared" si="0"/>
        <v>Ulaganja u računalne programe</v>
      </c>
      <c r="G41" s="328" t="s">
        <v>665</v>
      </c>
      <c r="H41" s="45" t="str">
        <f t="shared" si="1"/>
        <v>PROGRAMSKO FINANCIRANJE JAVNIH VISOKIH UČILIŠTA</v>
      </c>
      <c r="I41" s="45" t="str">
        <f t="shared" si="2"/>
        <v>0942</v>
      </c>
      <c r="J41" s="224">
        <v>500</v>
      </c>
      <c r="K41" s="224">
        <v>4500</v>
      </c>
      <c r="L41" s="224">
        <v>4500</v>
      </c>
      <c r="M41" s="49"/>
      <c r="N41" s="246" t="str">
        <f>IF(C41="","",'OPĆI DIO'!$C$1)</f>
        <v>2410 SVEUČILIŠTE U SPLITU - PRIRODOSLOVNO - MATEMATIČKI FAKULTET</v>
      </c>
      <c r="O41" s="40" t="str">
        <f t="shared" si="4"/>
        <v>426</v>
      </c>
      <c r="P41" s="40" t="str">
        <f t="shared" si="5"/>
        <v>42</v>
      </c>
      <c r="Q41" s="40" t="str">
        <f t="shared" si="6"/>
        <v>11</v>
      </c>
      <c r="R41" s="40" t="str">
        <f t="shared" si="7"/>
        <v>94</v>
      </c>
      <c r="S41" s="40" t="str">
        <f t="shared" si="8"/>
        <v>4</v>
      </c>
      <c r="W41" s="40">
        <v>3411</v>
      </c>
      <c r="X41" s="40" t="s">
        <v>185</v>
      </c>
      <c r="Z41" s="204" t="str">
        <f t="shared" si="9"/>
        <v>34</v>
      </c>
      <c r="AA41" s="40" t="str">
        <f t="shared" si="10"/>
        <v>341</v>
      </c>
      <c r="AC41" s="236" t="s">
        <v>1201</v>
      </c>
      <c r="AD41" s="236" t="s">
        <v>1202</v>
      </c>
      <c r="AE41" s="40" t="s">
        <v>3925</v>
      </c>
      <c r="AF41" s="40" t="s">
        <v>3926</v>
      </c>
      <c r="AG41" s="40" t="s">
        <v>3947</v>
      </c>
      <c r="AH41" s="40" t="s">
        <v>3954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327">
        <v>31</v>
      </c>
      <c r="D42" s="45" t="str">
        <f t="shared" si="3"/>
        <v>Vlastiti prihodi</v>
      </c>
      <c r="E42" s="327">
        <v>3111</v>
      </c>
      <c r="F42" s="45" t="str">
        <f t="shared" si="0"/>
        <v>Plaće za redovan rad</v>
      </c>
      <c r="G42" s="328" t="s">
        <v>179</v>
      </c>
      <c r="H42" s="45" t="str">
        <f t="shared" si="1"/>
        <v>REDOVNA DJELATNOST SVEUČILIŠTA U SPLITU (IZ EVIDENCIJSKIH PRIHODA)</v>
      </c>
      <c r="I42" s="45" t="str">
        <f t="shared" si="2"/>
        <v>0942</v>
      </c>
      <c r="J42" s="224">
        <v>10000</v>
      </c>
      <c r="K42" s="224">
        <v>12600</v>
      </c>
      <c r="L42" s="224">
        <v>13230</v>
      </c>
      <c r="M42" s="49"/>
      <c r="N42" s="246" t="str">
        <f>IF(C42="","",'OPĆI DIO'!$C$1)</f>
        <v>2410 SVEUČILIŠTE U SPLITU - PRIRODOSLOVNO - MATEMATIČKI FAKULTET</v>
      </c>
      <c r="O42" s="40" t="str">
        <f t="shared" si="4"/>
        <v>311</v>
      </c>
      <c r="P42" s="40" t="str">
        <f t="shared" si="5"/>
        <v>31</v>
      </c>
      <c r="Q42" s="40" t="str">
        <f t="shared" si="6"/>
        <v>31</v>
      </c>
      <c r="R42" s="40" t="str">
        <f t="shared" si="7"/>
        <v>94</v>
      </c>
      <c r="S42" s="40" t="str">
        <f t="shared" si="8"/>
        <v>3</v>
      </c>
      <c r="W42" s="40">
        <v>3422</v>
      </c>
      <c r="X42" s="40" t="s">
        <v>148</v>
      </c>
      <c r="Z42" s="204" t="str">
        <f t="shared" si="9"/>
        <v>34</v>
      </c>
      <c r="AA42" s="40" t="str">
        <f t="shared" si="10"/>
        <v>342</v>
      </c>
      <c r="AC42" s="236" t="s">
        <v>1481</v>
      </c>
      <c r="AD42" s="236" t="s">
        <v>1482</v>
      </c>
      <c r="AE42" s="40" t="s">
        <v>3925</v>
      </c>
      <c r="AF42" s="40" t="s">
        <v>3926</v>
      </c>
      <c r="AG42" s="40" t="s">
        <v>3947</v>
      </c>
      <c r="AH42" s="40" t="s">
        <v>3957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327">
        <v>31</v>
      </c>
      <c r="D43" s="45" t="str">
        <f t="shared" si="3"/>
        <v>Vlastiti prihodi</v>
      </c>
      <c r="E43" s="50">
        <v>3121</v>
      </c>
      <c r="F43" s="45" t="str">
        <f t="shared" si="0"/>
        <v>Ostali rashodi za zaposlene</v>
      </c>
      <c r="G43" s="328" t="s">
        <v>179</v>
      </c>
      <c r="H43" s="45" t="str">
        <f t="shared" si="1"/>
        <v>REDOVNA DJELATNOST SVEUČILIŠTA U SPLITU (IZ EVIDENCIJSKIH PRIHODA)</v>
      </c>
      <c r="I43" s="45" t="str">
        <f t="shared" si="2"/>
        <v>0942</v>
      </c>
      <c r="J43" s="224">
        <v>4000</v>
      </c>
      <c r="K43" s="224">
        <v>4200</v>
      </c>
      <c r="L43" s="224">
        <v>4410</v>
      </c>
      <c r="M43" s="49"/>
      <c r="N43" s="246" t="str">
        <f>IF(C43="","",'OPĆI DIO'!$C$1)</f>
        <v>2410 SVEUČILIŠTE U SPLITU - PRIRODOSLOVNO - MATEMATIČKI FAKULTET</v>
      </c>
      <c r="O43" s="40" t="str">
        <f t="shared" si="4"/>
        <v>312</v>
      </c>
      <c r="P43" s="40" t="str">
        <f t="shared" si="5"/>
        <v>31</v>
      </c>
      <c r="Q43" s="40" t="str">
        <f t="shared" si="6"/>
        <v>31</v>
      </c>
      <c r="R43" s="40" t="str">
        <f t="shared" si="7"/>
        <v>94</v>
      </c>
      <c r="S43" s="40" t="str">
        <f t="shared" si="8"/>
        <v>3</v>
      </c>
      <c r="W43" s="40">
        <v>3423</v>
      </c>
      <c r="X43" s="40" t="s">
        <v>148</v>
      </c>
      <c r="Z43" s="204" t="str">
        <f t="shared" ref="Z43:Z78" si="22">LEFT(W43,2)</f>
        <v>34</v>
      </c>
      <c r="AA43" s="40" t="str">
        <f t="shared" ref="AA43:AA78" si="23">LEFT(W43,3)</f>
        <v>342</v>
      </c>
      <c r="AC43" s="236" t="s">
        <v>1483</v>
      </c>
      <c r="AD43" s="236" t="s">
        <v>1484</v>
      </c>
      <c r="AE43" s="40" t="s">
        <v>3925</v>
      </c>
      <c r="AF43" s="40" t="s">
        <v>3926</v>
      </c>
      <c r="AG43" s="40" t="s">
        <v>3949</v>
      </c>
      <c r="AH43" s="40" t="s">
        <v>3962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327">
        <v>31</v>
      </c>
      <c r="D44" s="45" t="str">
        <f t="shared" si="3"/>
        <v>Vlastiti prihodi</v>
      </c>
      <c r="E44" s="50">
        <v>3132</v>
      </c>
      <c r="F44" s="45" t="str">
        <f t="shared" si="0"/>
        <v>Doprinosi za obvezno zdravstveno osiguranje</v>
      </c>
      <c r="G44" s="328" t="s">
        <v>179</v>
      </c>
      <c r="H44" s="45" t="str">
        <f t="shared" si="1"/>
        <v>REDOVNA DJELATNOST SVEUČILIŠTA U SPLITU (IZ EVIDENCIJSKIH PRIHODA)</v>
      </c>
      <c r="I44" s="45" t="str">
        <f t="shared" si="2"/>
        <v>0942</v>
      </c>
      <c r="J44" s="224">
        <v>1650</v>
      </c>
      <c r="K44" s="224">
        <v>2079</v>
      </c>
      <c r="L44" s="224">
        <v>2183</v>
      </c>
      <c r="M44" s="49"/>
      <c r="N44" s="246" t="str">
        <f>IF(C44="","",'OPĆI DIO'!$C$1)</f>
        <v>2410 SVEUČILIŠTE U SPLITU - PRIRODOSLOVNO - MATEMATIČKI FAKULTET</v>
      </c>
      <c r="O44" s="40" t="str">
        <f t="shared" si="4"/>
        <v>313</v>
      </c>
      <c r="P44" s="40" t="str">
        <f t="shared" si="5"/>
        <v>31</v>
      </c>
      <c r="Q44" s="40" t="str">
        <f t="shared" si="6"/>
        <v>31</v>
      </c>
      <c r="R44" s="40" t="str">
        <f t="shared" si="7"/>
        <v>94</v>
      </c>
      <c r="S44" s="40" t="str">
        <f t="shared" si="8"/>
        <v>3</v>
      </c>
      <c r="W44" s="40">
        <v>3427</v>
      </c>
      <c r="X44" s="40" t="s">
        <v>187</v>
      </c>
      <c r="Z44" s="204" t="str">
        <f t="shared" si="22"/>
        <v>34</v>
      </c>
      <c r="AA44" s="40" t="str">
        <f t="shared" si="23"/>
        <v>342</v>
      </c>
      <c r="AC44" s="236" t="s">
        <v>1485</v>
      </c>
      <c r="AD44" s="236" t="s">
        <v>1486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327">
        <v>31</v>
      </c>
      <c r="D45" s="45" t="str">
        <f t="shared" si="3"/>
        <v>Vlastiti prihodi</v>
      </c>
      <c r="E45" s="50">
        <v>3211</v>
      </c>
      <c r="F45" s="45" t="str">
        <f t="shared" si="0"/>
        <v>Službena putovanja</v>
      </c>
      <c r="G45" s="328" t="s">
        <v>179</v>
      </c>
      <c r="H45" s="45" t="str">
        <f t="shared" si="1"/>
        <v>REDOVNA DJELATNOST SVEUČILIŠTA U SPLITU (IZ EVIDENCIJSKIH PRIHODA)</v>
      </c>
      <c r="I45" s="45" t="str">
        <f t="shared" si="2"/>
        <v>0942</v>
      </c>
      <c r="J45" s="224">
        <v>6800</v>
      </c>
      <c r="K45" s="224">
        <v>2680</v>
      </c>
      <c r="L45" s="224">
        <v>2814</v>
      </c>
      <c r="M45" s="49"/>
      <c r="N45" s="246" t="str">
        <f>IF(C45="","",'OPĆI DIO'!$C$1)</f>
        <v>2410 SVEUČILIŠTE U SPLITU - PRIRODOSLOVNO - MATEMATIČKI FAKULTET</v>
      </c>
      <c r="O45" s="40" t="str">
        <f t="shared" si="4"/>
        <v>321</v>
      </c>
      <c r="P45" s="40" t="str">
        <f t="shared" si="5"/>
        <v>32</v>
      </c>
      <c r="Q45" s="40" t="str">
        <f t="shared" si="6"/>
        <v>31</v>
      </c>
      <c r="R45" s="40" t="str">
        <f t="shared" si="7"/>
        <v>94</v>
      </c>
      <c r="S45" s="40" t="str">
        <f t="shared" si="8"/>
        <v>3</v>
      </c>
      <c r="W45" s="40">
        <v>3431</v>
      </c>
      <c r="X45" s="40" t="s">
        <v>81</v>
      </c>
      <c r="Z45" s="204" t="str">
        <f t="shared" si="22"/>
        <v>34</v>
      </c>
      <c r="AA45" s="40" t="str">
        <f t="shared" si="23"/>
        <v>343</v>
      </c>
      <c r="AC45" s="236" t="s">
        <v>1487</v>
      </c>
      <c r="AD45" s="236" t="s">
        <v>1488</v>
      </c>
      <c r="AE45" s="40" t="s">
        <v>3925</v>
      </c>
      <c r="AF45" s="40" t="s">
        <v>3926</v>
      </c>
      <c r="AG45" s="40" t="s">
        <v>3947</v>
      </c>
      <c r="AH45" s="40" t="s">
        <v>3954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327">
        <v>31</v>
      </c>
      <c r="D46" s="45" t="str">
        <f t="shared" si="3"/>
        <v>Vlastiti prihodi</v>
      </c>
      <c r="E46" s="50">
        <v>3213</v>
      </c>
      <c r="F46" s="45" t="str">
        <f t="shared" si="0"/>
        <v>Stručno usavršavanje zaposlenika</v>
      </c>
      <c r="G46" s="328" t="s">
        <v>179</v>
      </c>
      <c r="H46" s="45" t="str">
        <f t="shared" si="1"/>
        <v>REDOVNA DJELATNOST SVEUČILIŠTA U SPLITU (IZ EVIDENCIJSKIH PRIHODA)</v>
      </c>
      <c r="I46" s="45" t="str">
        <f t="shared" si="2"/>
        <v>0942</v>
      </c>
      <c r="J46" s="224">
        <v>1500</v>
      </c>
      <c r="K46" s="224">
        <v>300</v>
      </c>
      <c r="L46" s="224">
        <v>350</v>
      </c>
      <c r="M46" s="49"/>
      <c r="N46" s="246" t="str">
        <f>IF(C46="","",'OPĆI DIO'!$C$1)</f>
        <v>2410 SVEUČILIŠTE U SPLITU - PRIRODOSLOVNO - MATEMATIČKI FAKULTET</v>
      </c>
      <c r="O46" s="40" t="str">
        <f t="shared" si="4"/>
        <v>321</v>
      </c>
      <c r="P46" s="40" t="str">
        <f t="shared" si="5"/>
        <v>32</v>
      </c>
      <c r="Q46" s="40" t="str">
        <f t="shared" si="6"/>
        <v>31</v>
      </c>
      <c r="R46" s="40" t="str">
        <f t="shared" si="7"/>
        <v>94</v>
      </c>
      <c r="S46" s="40" t="str">
        <f t="shared" si="8"/>
        <v>3</v>
      </c>
      <c r="W46" s="40">
        <v>3432</v>
      </c>
      <c r="X46" s="40" t="s">
        <v>97</v>
      </c>
      <c r="Z46" s="204" t="str">
        <f t="shared" si="22"/>
        <v>34</v>
      </c>
      <c r="AA46" s="40" t="str">
        <f t="shared" si="23"/>
        <v>343</v>
      </c>
      <c r="AC46" s="236" t="s">
        <v>1489</v>
      </c>
      <c r="AD46" s="236" t="s">
        <v>1490</v>
      </c>
      <c r="AE46" s="40" t="s">
        <v>3925</v>
      </c>
      <c r="AF46" s="40" t="s">
        <v>3926</v>
      </c>
      <c r="AG46" s="40" t="s">
        <v>3949</v>
      </c>
      <c r="AH46" s="40" t="s">
        <v>3962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327">
        <v>31</v>
      </c>
      <c r="D47" s="45" t="str">
        <f t="shared" si="3"/>
        <v>Vlastiti prihodi</v>
      </c>
      <c r="E47" s="50">
        <v>3221</v>
      </c>
      <c r="F47" s="45" t="str">
        <f t="shared" si="0"/>
        <v>Uredski materijal i ostali materijalni rashodi</v>
      </c>
      <c r="G47" s="328" t="s">
        <v>179</v>
      </c>
      <c r="H47" s="45" t="str">
        <f t="shared" si="1"/>
        <v>REDOVNA DJELATNOST SVEUČILIŠTA U SPLITU (IZ EVIDENCIJSKIH PRIHODA)</v>
      </c>
      <c r="I47" s="45" t="str">
        <f t="shared" si="2"/>
        <v>0942</v>
      </c>
      <c r="J47" s="224">
        <v>3000</v>
      </c>
      <c r="K47" s="224">
        <v>200</v>
      </c>
      <c r="L47" s="224">
        <v>250</v>
      </c>
      <c r="M47" s="49"/>
      <c r="N47" s="246" t="str">
        <f>IF(C47="","",'OPĆI DIO'!$C$1)</f>
        <v>2410 SVEUČILIŠTE U SPLITU - PRIRODOSLOVNO - MATEMATIČKI FAKULTET</v>
      </c>
      <c r="O47" s="40" t="str">
        <f t="shared" si="4"/>
        <v>322</v>
      </c>
      <c r="P47" s="40" t="str">
        <f t="shared" si="5"/>
        <v>32</v>
      </c>
      <c r="Q47" s="40" t="str">
        <f t="shared" si="6"/>
        <v>31</v>
      </c>
      <c r="R47" s="40" t="str">
        <f t="shared" si="7"/>
        <v>94</v>
      </c>
      <c r="S47" s="40" t="str">
        <f t="shared" si="8"/>
        <v>3</v>
      </c>
      <c r="W47" s="40">
        <v>3433</v>
      </c>
      <c r="X47" s="40" t="s">
        <v>135</v>
      </c>
      <c r="Z47" s="204" t="str">
        <f t="shared" si="22"/>
        <v>34</v>
      </c>
      <c r="AA47" s="40" t="str">
        <f t="shared" si="23"/>
        <v>343</v>
      </c>
      <c r="AC47" s="236" t="s">
        <v>1491</v>
      </c>
      <c r="AD47" s="236" t="s">
        <v>1492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327">
        <v>31</v>
      </c>
      <c r="D48" s="45" t="str">
        <f t="shared" si="3"/>
        <v>Vlastiti prihodi</v>
      </c>
      <c r="E48" s="50">
        <v>3224</v>
      </c>
      <c r="F48" s="45" t="str">
        <f t="shared" si="0"/>
        <v>Materijal i dijelovi za tekuće i investicijsko održavanje</v>
      </c>
      <c r="G48" s="328" t="s">
        <v>179</v>
      </c>
      <c r="H48" s="45" t="str">
        <f t="shared" si="1"/>
        <v>REDOVNA DJELATNOST SVEUČILIŠTA U SPLITU (IZ EVIDENCIJSKIH PRIHODA)</v>
      </c>
      <c r="I48" s="45" t="str">
        <f t="shared" si="2"/>
        <v>0942</v>
      </c>
      <c r="J48" s="224">
        <v>1000</v>
      </c>
      <c r="K48" s="224">
        <v>2625</v>
      </c>
      <c r="L48" s="224">
        <v>2756</v>
      </c>
      <c r="M48" s="49"/>
      <c r="N48" s="246" t="str">
        <f>IF(C48="","",'OPĆI DIO'!$C$1)</f>
        <v>2410 SVEUČILIŠTE U SPLITU - PRIRODOSLOVNO - MATEMATIČKI FAKULTET</v>
      </c>
      <c r="O48" s="40" t="str">
        <f t="shared" si="4"/>
        <v>322</v>
      </c>
      <c r="P48" s="40" t="str">
        <f t="shared" si="5"/>
        <v>32</v>
      </c>
      <c r="Q48" s="40" t="str">
        <f t="shared" si="6"/>
        <v>31</v>
      </c>
      <c r="R48" s="40" t="str">
        <f t="shared" si="7"/>
        <v>94</v>
      </c>
      <c r="S48" s="40" t="str">
        <f t="shared" si="8"/>
        <v>3</v>
      </c>
      <c r="W48" s="40">
        <v>3434</v>
      </c>
      <c r="X48" s="40" t="s">
        <v>66</v>
      </c>
      <c r="Z48" s="204" t="str">
        <f t="shared" si="22"/>
        <v>34</v>
      </c>
      <c r="AA48" s="40" t="str">
        <f t="shared" si="23"/>
        <v>343</v>
      </c>
      <c r="AC48" s="236" t="s">
        <v>1495</v>
      </c>
      <c r="AD48" s="236" t="s">
        <v>1496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327">
        <v>31</v>
      </c>
      <c r="D49" s="45" t="str">
        <f t="shared" si="3"/>
        <v>Vlastiti prihodi</v>
      </c>
      <c r="E49" s="50">
        <v>3233</v>
      </c>
      <c r="F49" s="45" t="str">
        <f t="shared" si="0"/>
        <v>Usluge promidžbe i informiranja</v>
      </c>
      <c r="G49" s="328" t="s">
        <v>179</v>
      </c>
      <c r="H49" s="45" t="str">
        <f t="shared" si="1"/>
        <v>REDOVNA DJELATNOST SVEUČILIŠTA U SPLITU (IZ EVIDENCIJSKIH PRIHODA)</v>
      </c>
      <c r="I49" s="45" t="str">
        <f t="shared" si="2"/>
        <v>0942</v>
      </c>
      <c r="J49" s="224">
        <v>315</v>
      </c>
      <c r="K49" s="224">
        <v>330</v>
      </c>
      <c r="L49" s="224">
        <v>350</v>
      </c>
      <c r="M49" s="49"/>
      <c r="N49" s="246" t="str">
        <f>IF(C49="","",'OPĆI DIO'!$C$1)</f>
        <v>2410 SVEUČILIŠTE U SPLITU - PRIRODOSLOVNO - MATEMATIČKI FAKULTET</v>
      </c>
      <c r="O49" s="40" t="str">
        <f t="shared" si="4"/>
        <v>323</v>
      </c>
      <c r="P49" s="40" t="str">
        <f t="shared" si="5"/>
        <v>32</v>
      </c>
      <c r="Q49" s="40" t="str">
        <f t="shared" si="6"/>
        <v>31</v>
      </c>
      <c r="R49" s="40" t="str">
        <f t="shared" si="7"/>
        <v>94</v>
      </c>
      <c r="S49" s="40" t="str">
        <f t="shared" si="8"/>
        <v>3</v>
      </c>
      <c r="W49" s="40">
        <v>3511</v>
      </c>
      <c r="X49" s="40" t="s">
        <v>178</v>
      </c>
      <c r="Z49" s="204" t="str">
        <f t="shared" si="22"/>
        <v>35</v>
      </c>
      <c r="AA49" s="40" t="str">
        <f t="shared" si="23"/>
        <v>351</v>
      </c>
      <c r="AC49" s="236" t="s">
        <v>784</v>
      </c>
      <c r="AD49" s="236" t="s">
        <v>785</v>
      </c>
      <c r="AE49" s="40" t="s">
        <v>3925</v>
      </c>
      <c r="AF49" s="40" t="s">
        <v>3926</v>
      </c>
      <c r="AG49" s="40" t="s">
        <v>3947</v>
      </c>
      <c r="AH49" s="40" t="s">
        <v>3958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327">
        <v>31</v>
      </c>
      <c r="D50" s="45" t="str">
        <f t="shared" si="3"/>
        <v>Vlastiti prihodi</v>
      </c>
      <c r="E50" s="50">
        <v>3237</v>
      </c>
      <c r="F50" s="45" t="str">
        <f t="shared" si="0"/>
        <v>Intelektualne i osobne usluge</v>
      </c>
      <c r="G50" s="328" t="s">
        <v>179</v>
      </c>
      <c r="H50" s="45" t="str">
        <f t="shared" si="1"/>
        <v>REDOVNA DJELATNOST SVEUČILIŠTA U SPLITU (IZ EVIDENCIJSKIH PRIHODA)</v>
      </c>
      <c r="I50" s="45" t="str">
        <f t="shared" si="2"/>
        <v>0942</v>
      </c>
      <c r="J50" s="224">
        <v>21500</v>
      </c>
      <c r="K50" s="224">
        <v>2100</v>
      </c>
      <c r="L50" s="224">
        <v>2205</v>
      </c>
      <c r="M50" s="49"/>
      <c r="N50" s="246" t="str">
        <f>IF(C50="","",'OPĆI DIO'!$C$1)</f>
        <v>2410 SVEUČILIŠTE U SPLITU - PRIRODOSLOVNO - MATEMATIČKI FAKULTET</v>
      </c>
      <c r="O50" s="40" t="str">
        <f t="shared" si="4"/>
        <v>323</v>
      </c>
      <c r="P50" s="40" t="str">
        <f t="shared" si="5"/>
        <v>32</v>
      </c>
      <c r="Q50" s="40" t="str">
        <f t="shared" si="6"/>
        <v>31</v>
      </c>
      <c r="R50" s="40" t="str">
        <f t="shared" si="7"/>
        <v>94</v>
      </c>
      <c r="S50" s="40" t="str">
        <f t="shared" si="8"/>
        <v>3</v>
      </c>
      <c r="W50" s="40">
        <v>3512</v>
      </c>
      <c r="X50" s="40" t="s">
        <v>180</v>
      </c>
      <c r="Z50" s="204" t="str">
        <f t="shared" si="22"/>
        <v>35</v>
      </c>
      <c r="AA50" s="40" t="str">
        <f t="shared" si="23"/>
        <v>351</v>
      </c>
      <c r="AC50" s="236" t="s">
        <v>1497</v>
      </c>
      <c r="AD50" s="236" t="s">
        <v>1498</v>
      </c>
      <c r="AE50" s="40" t="s">
        <v>3925</v>
      </c>
      <c r="AF50" s="40" t="s">
        <v>3926</v>
      </c>
      <c r="AG50" s="40" t="s">
        <v>3949</v>
      </c>
      <c r="AH50" s="40" t="s">
        <v>3962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327">
        <v>31</v>
      </c>
      <c r="D51" s="45" t="str">
        <f t="shared" si="3"/>
        <v>Vlastiti prihodi</v>
      </c>
      <c r="E51" s="50">
        <v>3239</v>
      </c>
      <c r="F51" s="45" t="str">
        <f t="shared" si="0"/>
        <v>Ostale usluge</v>
      </c>
      <c r="G51" s="328" t="s">
        <v>179</v>
      </c>
      <c r="H51" s="45" t="str">
        <f t="shared" si="1"/>
        <v>REDOVNA DJELATNOST SVEUČILIŠTA U SPLITU (IZ EVIDENCIJSKIH PRIHODA)</v>
      </c>
      <c r="I51" s="45" t="str">
        <f t="shared" si="2"/>
        <v>0942</v>
      </c>
      <c r="J51" s="224">
        <v>1000</v>
      </c>
      <c r="K51" s="224">
        <v>350</v>
      </c>
      <c r="L51" s="224">
        <v>370</v>
      </c>
      <c r="M51" s="49"/>
      <c r="N51" s="246" t="str">
        <f>IF(C51="","",'OPĆI DIO'!$C$1)</f>
        <v>2410 SVEUČILIŠTE U SPLITU - PRIRODOSLOVNO - MATEMATIČKI FAKULTET</v>
      </c>
      <c r="O51" s="40" t="str">
        <f t="shared" si="4"/>
        <v>323</v>
      </c>
      <c r="P51" s="40" t="str">
        <f t="shared" si="5"/>
        <v>32</v>
      </c>
      <c r="Q51" s="40" t="str">
        <f t="shared" si="6"/>
        <v>31</v>
      </c>
      <c r="R51" s="40" t="str">
        <f t="shared" si="7"/>
        <v>94</v>
      </c>
      <c r="S51" s="40" t="str">
        <f t="shared" si="8"/>
        <v>3</v>
      </c>
      <c r="W51" s="40">
        <v>3522</v>
      </c>
      <c r="X51" s="40" t="s">
        <v>230</v>
      </c>
      <c r="Z51" s="204" t="str">
        <f t="shared" si="22"/>
        <v>35</v>
      </c>
      <c r="AA51" s="40" t="str">
        <f t="shared" si="23"/>
        <v>352</v>
      </c>
      <c r="AC51" s="236" t="s">
        <v>1499</v>
      </c>
      <c r="AD51" s="236" t="s">
        <v>1500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327">
        <v>31</v>
      </c>
      <c r="D52" s="45" t="str">
        <f t="shared" si="3"/>
        <v>Vlastiti prihodi</v>
      </c>
      <c r="E52" s="50">
        <v>3241</v>
      </c>
      <c r="F52" s="45" t="str">
        <f t="shared" si="0"/>
        <v>Naknade troškova osobama izvan radnog odnosa</v>
      </c>
      <c r="G52" s="328" t="s">
        <v>179</v>
      </c>
      <c r="H52" s="45" t="str">
        <f t="shared" si="1"/>
        <v>REDOVNA DJELATNOST SVEUČILIŠTA U SPLITU (IZ EVIDENCIJSKIH PRIHODA)</v>
      </c>
      <c r="I52" s="45" t="str">
        <f t="shared" si="2"/>
        <v>0942</v>
      </c>
      <c r="J52" s="224">
        <v>3000</v>
      </c>
      <c r="K52" s="224">
        <v>483</v>
      </c>
      <c r="L52" s="224">
        <v>507</v>
      </c>
      <c r="M52" s="49"/>
      <c r="N52" s="246" t="str">
        <f>IF(C52="","",'OPĆI DIO'!$C$1)</f>
        <v>2410 SVEUČILIŠTE U SPLITU - PRIRODOSLOVNO - MATEMATIČKI FAKULTET</v>
      </c>
      <c r="O52" s="40" t="str">
        <f t="shared" si="4"/>
        <v>324</v>
      </c>
      <c r="P52" s="40" t="str">
        <f t="shared" si="5"/>
        <v>32</v>
      </c>
      <c r="Q52" s="40" t="str">
        <f t="shared" si="6"/>
        <v>31</v>
      </c>
      <c r="R52" s="40" t="str">
        <f t="shared" si="7"/>
        <v>94</v>
      </c>
      <c r="S52" s="40" t="str">
        <f t="shared" si="8"/>
        <v>3</v>
      </c>
      <c r="W52" s="40">
        <v>3531</v>
      </c>
      <c r="X52" s="40" t="s">
        <v>132</v>
      </c>
      <c r="Z52" s="204" t="str">
        <f t="shared" si="22"/>
        <v>35</v>
      </c>
      <c r="AA52" s="40" t="str">
        <f t="shared" si="23"/>
        <v>353</v>
      </c>
      <c r="AC52" s="236" t="s">
        <v>1501</v>
      </c>
      <c r="AD52" s="236" t="s">
        <v>1502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327">
        <v>31</v>
      </c>
      <c r="D53" s="45" t="str">
        <f t="shared" si="3"/>
        <v>Vlastiti prihodi</v>
      </c>
      <c r="E53" s="50">
        <v>3293</v>
      </c>
      <c r="F53" s="45" t="str">
        <f t="shared" si="0"/>
        <v>Reprezentacija</v>
      </c>
      <c r="G53" s="328" t="s">
        <v>179</v>
      </c>
      <c r="H53" s="45" t="str">
        <f t="shared" si="1"/>
        <v>REDOVNA DJELATNOST SVEUČILIŠTA U SPLITU (IZ EVIDENCIJSKIH PRIHODA)</v>
      </c>
      <c r="I53" s="45" t="str">
        <f t="shared" si="2"/>
        <v>0942</v>
      </c>
      <c r="J53" s="224">
        <v>4500</v>
      </c>
      <c r="K53" s="224">
        <v>105</v>
      </c>
      <c r="L53" s="224">
        <v>110</v>
      </c>
      <c r="M53" s="49"/>
      <c r="N53" s="246" t="str">
        <f>IF(C53="","",'OPĆI DIO'!$C$1)</f>
        <v>2410 SVEUČILIŠTE U SPLITU - PRIRODOSLOVNO - MATEMATIČKI FAKULTET</v>
      </c>
      <c r="O53" s="40" t="str">
        <f t="shared" si="4"/>
        <v>329</v>
      </c>
      <c r="P53" s="40" t="str">
        <f t="shared" si="5"/>
        <v>32</v>
      </c>
      <c r="Q53" s="40" t="str">
        <f t="shared" si="6"/>
        <v>31</v>
      </c>
      <c r="R53" s="40" t="str">
        <f t="shared" si="7"/>
        <v>94</v>
      </c>
      <c r="S53" s="40" t="str">
        <f t="shared" si="8"/>
        <v>3</v>
      </c>
      <c r="W53" s="40">
        <v>3611</v>
      </c>
      <c r="X53" s="40" t="s">
        <v>86</v>
      </c>
      <c r="Z53" s="204" t="str">
        <f t="shared" si="22"/>
        <v>36</v>
      </c>
      <c r="AA53" s="40" t="str">
        <f t="shared" si="23"/>
        <v>361</v>
      </c>
      <c r="AC53" s="236" t="s">
        <v>1209</v>
      </c>
      <c r="AD53" s="236" t="s">
        <v>1210</v>
      </c>
      <c r="AE53" s="40" t="s">
        <v>3925</v>
      </c>
      <c r="AF53" s="40" t="s">
        <v>3926</v>
      </c>
      <c r="AG53" s="40" t="s">
        <v>3947</v>
      </c>
      <c r="AH53" s="40" t="s">
        <v>3958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327">
        <v>31</v>
      </c>
      <c r="D54" s="45" t="str">
        <f t="shared" si="3"/>
        <v>Vlastiti prihodi</v>
      </c>
      <c r="E54" s="50">
        <v>3294</v>
      </c>
      <c r="F54" s="45" t="str">
        <f t="shared" si="0"/>
        <v>Članarine i norme</v>
      </c>
      <c r="G54" s="328" t="s">
        <v>179</v>
      </c>
      <c r="H54" s="45" t="str">
        <f t="shared" si="1"/>
        <v>REDOVNA DJELATNOST SVEUČILIŠTA U SPLITU (IZ EVIDENCIJSKIH PRIHODA)</v>
      </c>
      <c r="I54" s="45" t="str">
        <f t="shared" si="2"/>
        <v>0942</v>
      </c>
      <c r="J54" s="224">
        <v>30</v>
      </c>
      <c r="K54" s="224">
        <v>0</v>
      </c>
      <c r="L54" s="224">
        <v>0</v>
      </c>
      <c r="M54" s="49"/>
      <c r="N54" s="246"/>
      <c r="O54" s="40" t="str">
        <f t="shared" si="4"/>
        <v>329</v>
      </c>
      <c r="P54" s="40" t="str">
        <f t="shared" si="5"/>
        <v>32</v>
      </c>
      <c r="Q54" s="40" t="str">
        <f t="shared" si="6"/>
        <v>31</v>
      </c>
      <c r="S54" s="40" t="str">
        <f t="shared" si="8"/>
        <v>3</v>
      </c>
      <c r="AC54" s="246"/>
      <c r="AD54" s="246"/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327">
        <v>31</v>
      </c>
      <c r="D55" s="45" t="str">
        <f t="shared" ref="D55" si="24">IFERROR(VLOOKUP(C55,$T$6:$U$24,2,FALSE),"")</f>
        <v>Vlastiti prihodi</v>
      </c>
      <c r="E55" s="50">
        <v>3299</v>
      </c>
      <c r="F55" s="45" t="str">
        <f t="shared" si="0"/>
        <v>Ostali nespomenuti rashodi poslovanja</v>
      </c>
      <c r="G55" s="328" t="s">
        <v>179</v>
      </c>
      <c r="H55" s="45" t="str">
        <f t="shared" si="1"/>
        <v>REDOVNA DJELATNOST SVEUČILIŠTA U SPLITU (IZ EVIDENCIJSKIH PRIHODA)</v>
      </c>
      <c r="I55" s="45" t="str">
        <f t="shared" si="2"/>
        <v>0942</v>
      </c>
      <c r="J55" s="224">
        <v>1000</v>
      </c>
      <c r="K55" s="224">
        <v>0</v>
      </c>
      <c r="L55" s="224">
        <v>0</v>
      </c>
      <c r="M55" s="49"/>
      <c r="N55" s="246"/>
      <c r="O55" s="40" t="str">
        <f t="shared" ref="O55" si="25">LEFT(E55,3)</f>
        <v>329</v>
      </c>
      <c r="P55" s="40" t="str">
        <f t="shared" ref="P55" si="26">LEFT(E55,2)</f>
        <v>32</v>
      </c>
      <c r="Q55" s="40" t="str">
        <f t="shared" ref="Q55" si="27">LEFT(C55,3)</f>
        <v>31</v>
      </c>
      <c r="S55" s="40" t="str">
        <f t="shared" ref="S55" si="28">LEFT(E55,1)</f>
        <v>3</v>
      </c>
      <c r="AC55" s="246"/>
      <c r="AD55" s="246"/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327">
        <v>31</v>
      </c>
      <c r="D56" s="45" t="str">
        <f t="shared" si="3"/>
        <v>Vlastiti prihodi</v>
      </c>
      <c r="E56" s="50">
        <v>4221</v>
      </c>
      <c r="F56" s="45" t="str">
        <f t="shared" si="0"/>
        <v>Uredska oprema i namještaj</v>
      </c>
      <c r="G56" s="328" t="s">
        <v>179</v>
      </c>
      <c r="H56" s="45" t="str">
        <f t="shared" si="1"/>
        <v>REDOVNA DJELATNOST SVEUČILIŠTA U SPLITU (IZ EVIDENCIJSKIH PRIHODA)</v>
      </c>
      <c r="I56" s="45" t="str">
        <f t="shared" si="2"/>
        <v>0942</v>
      </c>
      <c r="J56" s="224">
        <v>1000</v>
      </c>
      <c r="K56" s="224">
        <v>1050</v>
      </c>
      <c r="L56" s="224">
        <v>1103</v>
      </c>
      <c r="M56" s="49"/>
      <c r="N56" s="246" t="str">
        <f>IF(C56="","",'OPĆI DIO'!$C$1)</f>
        <v>2410 SVEUČILIŠTE U SPLITU - PRIRODOSLOVNO - MATEMATIČKI FAKULTET</v>
      </c>
      <c r="O56" s="40" t="str">
        <f t="shared" si="4"/>
        <v>422</v>
      </c>
      <c r="P56" s="40" t="str">
        <f t="shared" si="5"/>
        <v>42</v>
      </c>
      <c r="Q56" s="40" t="str">
        <f t="shared" si="6"/>
        <v>31</v>
      </c>
      <c r="R56" s="40" t="str">
        <f t="shared" si="7"/>
        <v>94</v>
      </c>
      <c r="S56" s="40" t="str">
        <f t="shared" si="8"/>
        <v>4</v>
      </c>
      <c r="W56" s="40">
        <v>3621</v>
      </c>
      <c r="X56" s="40" t="s">
        <v>136</v>
      </c>
      <c r="Z56" s="204" t="str">
        <f t="shared" si="22"/>
        <v>36</v>
      </c>
      <c r="AA56" s="40" t="str">
        <f t="shared" si="23"/>
        <v>362</v>
      </c>
      <c r="AC56" s="236" t="s">
        <v>1266</v>
      </c>
      <c r="AD56" s="236" t="s">
        <v>1503</v>
      </c>
      <c r="AE56" s="40" t="s">
        <v>3925</v>
      </c>
      <c r="AF56" s="40" t="s">
        <v>3926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327">
        <v>31</v>
      </c>
      <c r="D57" s="45" t="str">
        <f t="shared" ref="D57" si="29">IFERROR(VLOOKUP(C57,$T$6:$U$24,2,FALSE),"")</f>
        <v>Vlastiti prihodi</v>
      </c>
      <c r="E57" s="50">
        <v>4227</v>
      </c>
      <c r="F57" s="45" t="str">
        <f t="shared" si="0"/>
        <v>Uređaji, strojevi i oprema za ostale namjene</v>
      </c>
      <c r="G57" s="328" t="s">
        <v>179</v>
      </c>
      <c r="H57" s="45" t="str">
        <f t="shared" si="1"/>
        <v>REDOVNA DJELATNOST SVEUČILIŠTA U SPLITU (IZ EVIDENCIJSKIH PRIHODA)</v>
      </c>
      <c r="I57" s="45" t="str">
        <f t="shared" si="2"/>
        <v>0942</v>
      </c>
      <c r="J57" s="224">
        <v>1000</v>
      </c>
      <c r="K57" s="224">
        <v>0</v>
      </c>
      <c r="L57" s="224">
        <v>0</v>
      </c>
      <c r="M57" s="49"/>
      <c r="N57" s="246" t="str">
        <f>IF(C57="","",'OPĆI DIO'!$C$1)</f>
        <v>2410 SVEUČILIŠTE U SPLITU - PRIRODOSLOVNO - MATEMATIČKI FAKULTET</v>
      </c>
      <c r="O57" s="40" t="str">
        <f t="shared" ref="O57" si="30">LEFT(E57,3)</f>
        <v>422</v>
      </c>
      <c r="P57" s="40" t="str">
        <f t="shared" ref="P57" si="31">LEFT(E57,2)</f>
        <v>42</v>
      </c>
      <c r="Q57" s="40" t="str">
        <f t="shared" ref="Q57" si="32">LEFT(C57,3)</f>
        <v>31</v>
      </c>
      <c r="R57" s="40" t="str">
        <f t="shared" ref="R57" si="33">MID(I57,2,2)</f>
        <v>94</v>
      </c>
      <c r="S57" s="40" t="str">
        <f t="shared" ref="S57" si="34">LEFT(E57,1)</f>
        <v>4</v>
      </c>
      <c r="W57" s="40">
        <v>3621</v>
      </c>
      <c r="X57" s="40" t="s">
        <v>136</v>
      </c>
      <c r="Z57" s="204" t="str">
        <f t="shared" ref="Z57" si="35">LEFT(W57,2)</f>
        <v>36</v>
      </c>
      <c r="AA57" s="40" t="str">
        <f t="shared" ref="AA57" si="36">LEFT(W57,3)</f>
        <v>362</v>
      </c>
      <c r="AC57" s="246" t="s">
        <v>1266</v>
      </c>
      <c r="AD57" s="246" t="s">
        <v>1503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327">
        <v>31</v>
      </c>
      <c r="D58" s="45" t="str">
        <f t="shared" ref="D58" si="37">IFERROR(VLOOKUP(C58,$T$6:$U$24,2,FALSE),"")</f>
        <v>Vlastiti prihodi</v>
      </c>
      <c r="E58" s="50">
        <v>4241</v>
      </c>
      <c r="F58" s="45" t="str">
        <f t="shared" si="0"/>
        <v>Knjige</v>
      </c>
      <c r="G58" s="328" t="s">
        <v>179</v>
      </c>
      <c r="H58" s="45" t="str">
        <f t="shared" si="1"/>
        <v>REDOVNA DJELATNOST SVEUČILIŠTA U SPLITU (IZ EVIDENCIJSKIH PRIHODA)</v>
      </c>
      <c r="I58" s="45" t="str">
        <f t="shared" si="2"/>
        <v>0942</v>
      </c>
      <c r="J58" s="224">
        <v>15</v>
      </c>
      <c r="K58" s="224">
        <v>0</v>
      </c>
      <c r="L58" s="224">
        <v>0</v>
      </c>
      <c r="M58" s="49"/>
      <c r="N58" s="246" t="str">
        <f>IF(C58="","",'OPĆI DIO'!$C$1)</f>
        <v>2410 SVEUČILIŠTE U SPLITU - PRIRODOSLOVNO - MATEMATIČKI FAKULTET</v>
      </c>
      <c r="O58" s="40" t="str">
        <f t="shared" ref="O58" si="38">LEFT(E58,3)</f>
        <v>424</v>
      </c>
      <c r="P58" s="40" t="str">
        <f t="shared" ref="P58" si="39">LEFT(E58,2)</f>
        <v>42</v>
      </c>
      <c r="Q58" s="40" t="str">
        <f t="shared" ref="Q58" si="40">LEFT(C58,3)</f>
        <v>31</v>
      </c>
      <c r="R58" s="40" t="str">
        <f t="shared" ref="R58" si="41">MID(I58,2,2)</f>
        <v>94</v>
      </c>
      <c r="S58" s="40" t="str">
        <f t="shared" ref="S58" si="42">LEFT(E58,1)</f>
        <v>4</v>
      </c>
      <c r="W58" s="40">
        <v>3621</v>
      </c>
      <c r="X58" s="40" t="s">
        <v>136</v>
      </c>
      <c r="Z58" s="204" t="str">
        <f t="shared" ref="Z58" si="43">LEFT(W58,2)</f>
        <v>36</v>
      </c>
      <c r="AA58" s="40" t="str">
        <f t="shared" ref="AA58" si="44">LEFT(W58,3)</f>
        <v>362</v>
      </c>
      <c r="AC58" s="246" t="s">
        <v>1266</v>
      </c>
      <c r="AD58" s="246" t="s">
        <v>1503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327">
        <v>31</v>
      </c>
      <c r="D59" s="45" t="str">
        <f t="shared" si="3"/>
        <v>Vlastiti prihodi</v>
      </c>
      <c r="E59" s="50">
        <v>4262</v>
      </c>
      <c r="F59" s="45" t="str">
        <f t="shared" si="0"/>
        <v>Ulaganja u računalne programe</v>
      </c>
      <c r="G59" s="328" t="s">
        <v>179</v>
      </c>
      <c r="H59" s="45" t="str">
        <f t="shared" si="1"/>
        <v>REDOVNA DJELATNOST SVEUČILIŠTA U SPLITU (IZ EVIDENCIJSKIH PRIHODA)</v>
      </c>
      <c r="I59" s="45" t="str">
        <f t="shared" si="2"/>
        <v>0942</v>
      </c>
      <c r="J59" s="224">
        <v>1000</v>
      </c>
      <c r="K59" s="224">
        <v>1050</v>
      </c>
      <c r="L59" s="224">
        <v>1103</v>
      </c>
      <c r="M59" s="49"/>
      <c r="N59" s="246" t="str">
        <f>IF(C59="","",'OPĆI DIO'!$C$1)</f>
        <v>2410 SVEUČILIŠTE U SPLITU - PRIRODOSLOVNO - MATEMATIČKI FAKULTET</v>
      </c>
      <c r="O59" s="40" t="str">
        <f t="shared" si="4"/>
        <v>426</v>
      </c>
      <c r="P59" s="40" t="str">
        <f t="shared" si="5"/>
        <v>42</v>
      </c>
      <c r="Q59" s="40" t="str">
        <f t="shared" si="6"/>
        <v>31</v>
      </c>
      <c r="R59" s="40" t="str">
        <f t="shared" si="7"/>
        <v>94</v>
      </c>
      <c r="S59" s="40" t="str">
        <f t="shared" si="8"/>
        <v>4</v>
      </c>
      <c r="W59" s="40">
        <v>3631</v>
      </c>
      <c r="X59" s="40" t="s">
        <v>177</v>
      </c>
      <c r="Z59" s="204" t="str">
        <f t="shared" si="22"/>
        <v>36</v>
      </c>
      <c r="AA59" s="40" t="str">
        <f t="shared" si="23"/>
        <v>363</v>
      </c>
      <c r="AC59" s="236" t="s">
        <v>1504</v>
      </c>
      <c r="AD59" s="236" t="s">
        <v>1505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43</v>
      </c>
      <c r="D60" s="45" t="str">
        <f t="shared" si="3"/>
        <v>Ostali prihodi za posebne namjene</v>
      </c>
      <c r="E60" s="50">
        <v>3111</v>
      </c>
      <c r="F60" s="45" t="str">
        <f t="shared" si="0"/>
        <v>Plaće za redovan rad</v>
      </c>
      <c r="G60" s="328" t="s">
        <v>179</v>
      </c>
      <c r="H60" s="45" t="str">
        <f t="shared" si="1"/>
        <v>REDOVNA DJELATNOST SVEUČILIŠTA U SPLITU (IZ EVIDENCIJSKIH PRIHODA)</v>
      </c>
      <c r="I60" s="45" t="str">
        <f t="shared" si="2"/>
        <v>0942</v>
      </c>
      <c r="J60" s="224">
        <v>30000</v>
      </c>
      <c r="K60" s="224">
        <v>67000</v>
      </c>
      <c r="L60" s="224">
        <v>67000</v>
      </c>
      <c r="M60" s="49"/>
      <c r="N60" s="246" t="str">
        <f>IF(C60="","",'OPĆI DIO'!$C$1)</f>
        <v>2410 SVEUČILIŠTE U SPLITU - PRIRODOSLOVNO - MATEMATIČKI FAKULTET</v>
      </c>
      <c r="O60" s="40" t="str">
        <f t="shared" si="4"/>
        <v>311</v>
      </c>
      <c r="P60" s="40" t="str">
        <f t="shared" si="5"/>
        <v>31</v>
      </c>
      <c r="Q60" s="40" t="str">
        <f t="shared" si="6"/>
        <v>43</v>
      </c>
      <c r="R60" s="40" t="str">
        <f t="shared" si="7"/>
        <v>94</v>
      </c>
      <c r="S60" s="40" t="str">
        <f t="shared" si="8"/>
        <v>3</v>
      </c>
      <c r="W60" s="40">
        <v>3632</v>
      </c>
      <c r="X60" s="40" t="s">
        <v>231</v>
      </c>
      <c r="Z60" s="204" t="str">
        <f t="shared" si="22"/>
        <v>36</v>
      </c>
      <c r="AA60" s="40" t="str">
        <f t="shared" si="23"/>
        <v>363</v>
      </c>
      <c r="AC60" s="236" t="s">
        <v>4057</v>
      </c>
      <c r="AD60" s="236" t="s">
        <v>4058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43</v>
      </c>
      <c r="D61" s="45" t="str">
        <f t="shared" si="3"/>
        <v>Ostali prihodi za posebne namjene</v>
      </c>
      <c r="E61" s="50">
        <v>3121</v>
      </c>
      <c r="F61" s="45" t="str">
        <f t="shared" si="0"/>
        <v>Ostali rashodi za zaposlene</v>
      </c>
      <c r="G61" s="328" t="s">
        <v>179</v>
      </c>
      <c r="H61" s="45" t="str">
        <f t="shared" si="1"/>
        <v>REDOVNA DJELATNOST SVEUČILIŠTA U SPLITU (IZ EVIDENCIJSKIH PRIHODA)</v>
      </c>
      <c r="I61" s="45" t="str">
        <f t="shared" si="2"/>
        <v>0942</v>
      </c>
      <c r="J61" s="224">
        <v>55000</v>
      </c>
      <c r="K61" s="224">
        <v>43000</v>
      </c>
      <c r="L61" s="224">
        <v>43000</v>
      </c>
      <c r="M61" s="49"/>
      <c r="N61" s="246" t="str">
        <f>IF(C61="","",'OPĆI DIO'!$C$1)</f>
        <v>2410 SVEUČILIŠTE U SPLITU - PRIRODOSLOVNO - MATEMATIČKI FAKULTET</v>
      </c>
      <c r="O61" s="40" t="str">
        <f t="shared" si="4"/>
        <v>312</v>
      </c>
      <c r="P61" s="40" t="str">
        <f t="shared" si="5"/>
        <v>31</v>
      </c>
      <c r="Q61" s="40" t="str">
        <f t="shared" si="6"/>
        <v>43</v>
      </c>
      <c r="R61" s="40" t="str">
        <f t="shared" si="7"/>
        <v>94</v>
      </c>
      <c r="S61" s="40" t="str">
        <f t="shared" si="8"/>
        <v>3</v>
      </c>
      <c r="W61" s="40">
        <v>3661</v>
      </c>
      <c r="X61" s="40" t="s">
        <v>98</v>
      </c>
      <c r="Z61" s="204" t="str">
        <f t="shared" si="22"/>
        <v>36</v>
      </c>
      <c r="AA61" s="40" t="str">
        <f t="shared" si="23"/>
        <v>366</v>
      </c>
      <c r="AC61" s="236" t="s">
        <v>1506</v>
      </c>
      <c r="AD61" s="236" t="s">
        <v>1507</v>
      </c>
      <c r="AE61" s="40" t="s">
        <v>3921</v>
      </c>
      <c r="AF61" s="40" t="s">
        <v>3922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43</v>
      </c>
      <c r="D62" s="45" t="str">
        <f t="shared" si="3"/>
        <v>Ostali prihodi za posebne namjene</v>
      </c>
      <c r="E62" s="50">
        <v>3132</v>
      </c>
      <c r="F62" s="45" t="str">
        <f t="shared" si="0"/>
        <v>Doprinosi za obvezno zdravstveno osiguranje</v>
      </c>
      <c r="G62" s="328" t="s">
        <v>179</v>
      </c>
      <c r="H62" s="45" t="str">
        <f t="shared" si="1"/>
        <v>REDOVNA DJELATNOST SVEUČILIŠTA U SPLITU (IZ EVIDENCIJSKIH PRIHODA)</v>
      </c>
      <c r="I62" s="45" t="str">
        <f t="shared" si="2"/>
        <v>0942</v>
      </c>
      <c r="J62" s="224">
        <v>4950</v>
      </c>
      <c r="K62" s="224">
        <v>1980</v>
      </c>
      <c r="L62" s="224">
        <v>1980</v>
      </c>
      <c r="M62" s="49"/>
      <c r="N62" s="246" t="str">
        <f>IF(C62="","",'OPĆI DIO'!$C$1)</f>
        <v>2410 SVEUČILIŠTE U SPLITU - PRIRODOSLOVNO - MATEMATIČKI FAKULTET</v>
      </c>
      <c r="O62" s="40" t="str">
        <f t="shared" si="4"/>
        <v>313</v>
      </c>
      <c r="P62" s="40" t="str">
        <f t="shared" si="5"/>
        <v>31</v>
      </c>
      <c r="Q62" s="40" t="str">
        <f t="shared" si="6"/>
        <v>43</v>
      </c>
      <c r="R62" s="40" t="str">
        <f t="shared" si="7"/>
        <v>94</v>
      </c>
      <c r="S62" s="40" t="str">
        <f t="shared" si="8"/>
        <v>3</v>
      </c>
      <c r="W62" s="40">
        <v>3662</v>
      </c>
      <c r="X62" s="40" t="s">
        <v>181</v>
      </c>
      <c r="Z62" s="204" t="str">
        <f t="shared" si="22"/>
        <v>36</v>
      </c>
      <c r="AA62" s="40" t="str">
        <f t="shared" si="23"/>
        <v>366</v>
      </c>
      <c r="AC62" s="236" t="s">
        <v>1211</v>
      </c>
      <c r="AD62" s="236" t="s">
        <v>1212</v>
      </c>
      <c r="AE62" s="40" t="s">
        <v>3925</v>
      </c>
      <c r="AF62" s="40" t="s">
        <v>3926</v>
      </c>
      <c r="AG62" s="40" t="s">
        <v>3947</v>
      </c>
      <c r="AH62" s="40" t="s">
        <v>3960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43</v>
      </c>
      <c r="D63" s="45" t="str">
        <f t="shared" si="3"/>
        <v>Ostali prihodi za posebne namjene</v>
      </c>
      <c r="E63" s="50">
        <v>3211</v>
      </c>
      <c r="F63" s="45" t="str">
        <f t="shared" si="0"/>
        <v>Službena putovanja</v>
      </c>
      <c r="G63" s="328" t="s">
        <v>179</v>
      </c>
      <c r="H63" s="45" t="str">
        <f t="shared" si="1"/>
        <v>REDOVNA DJELATNOST SVEUČILIŠTA U SPLITU (IZ EVIDENCIJSKIH PRIHODA)</v>
      </c>
      <c r="I63" s="45" t="str">
        <f t="shared" si="2"/>
        <v>0942</v>
      </c>
      <c r="J63" s="224">
        <v>12000</v>
      </c>
      <c r="K63" s="224">
        <v>5000</v>
      </c>
      <c r="L63" s="224">
        <v>5000</v>
      </c>
      <c r="M63" s="49"/>
      <c r="N63" s="246" t="str">
        <f>IF(C63="","",'OPĆI DIO'!$C$1)</f>
        <v>2410 SVEUČILIŠTE U SPLITU - PRIRODOSLOVNO - MATEMATIČKI FAKULTET</v>
      </c>
      <c r="O63" s="40" t="str">
        <f t="shared" si="4"/>
        <v>321</v>
      </c>
      <c r="P63" s="40" t="str">
        <f t="shared" si="5"/>
        <v>32</v>
      </c>
      <c r="Q63" s="40" t="str">
        <f t="shared" si="6"/>
        <v>43</v>
      </c>
      <c r="R63" s="40" t="str">
        <f t="shared" si="7"/>
        <v>94</v>
      </c>
      <c r="S63" s="40" t="str">
        <f t="shared" si="8"/>
        <v>3</v>
      </c>
      <c r="W63" s="40">
        <v>3681</v>
      </c>
      <c r="X63" s="40" t="s">
        <v>26</v>
      </c>
      <c r="Z63" s="204" t="str">
        <f t="shared" si="22"/>
        <v>36</v>
      </c>
      <c r="AA63" s="40" t="str">
        <f t="shared" si="23"/>
        <v>368</v>
      </c>
      <c r="AC63" s="236" t="s">
        <v>1508</v>
      </c>
      <c r="AD63" s="236" t="s">
        <v>1509</v>
      </c>
      <c r="AE63" s="40" t="s">
        <v>3925</v>
      </c>
      <c r="AF63" s="40" t="s">
        <v>3926</v>
      </c>
      <c r="AG63" s="40" t="s">
        <v>3947</v>
      </c>
      <c r="AH63" s="40" t="s">
        <v>3960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3"/>
        <v>Ostali prihodi za posebne namjene</v>
      </c>
      <c r="E64" s="50">
        <v>3212</v>
      </c>
      <c r="F64" s="45" t="str">
        <f t="shared" si="0"/>
        <v>Naknade za prijevoz, za rad na terenu i odvojeni život</v>
      </c>
      <c r="G64" s="328" t="s">
        <v>179</v>
      </c>
      <c r="H64" s="45" t="str">
        <f t="shared" si="1"/>
        <v>REDOVNA DJELATNOST SVEUČILIŠTA U SPLITU (IZ EVIDENCIJSKIH PRIHODA)</v>
      </c>
      <c r="I64" s="45" t="str">
        <f t="shared" si="2"/>
        <v>0942</v>
      </c>
      <c r="J64" s="224">
        <v>500</v>
      </c>
      <c r="K64" s="224">
        <v>1500</v>
      </c>
      <c r="L64" s="224">
        <v>1500</v>
      </c>
      <c r="M64" s="49"/>
      <c r="N64" s="246" t="str">
        <f>IF(C64="","",'OPĆI DIO'!$C$1)</f>
        <v>2410 SVEUČILIŠTE U SPLITU - PRIRODOSLOVNO - MATEMATIČKI FAKULTET</v>
      </c>
      <c r="O64" s="40" t="str">
        <f t="shared" si="4"/>
        <v>321</v>
      </c>
      <c r="P64" s="40" t="str">
        <f t="shared" si="5"/>
        <v>32</v>
      </c>
      <c r="Q64" s="40" t="str">
        <f t="shared" si="6"/>
        <v>43</v>
      </c>
      <c r="R64" s="40" t="str">
        <f t="shared" si="7"/>
        <v>94</v>
      </c>
      <c r="S64" s="40" t="str">
        <f t="shared" si="8"/>
        <v>3</v>
      </c>
      <c r="W64" s="40">
        <v>3682</v>
      </c>
      <c r="X64" s="40" t="s">
        <v>27</v>
      </c>
      <c r="Z64" s="204" t="str">
        <f t="shared" si="22"/>
        <v>36</v>
      </c>
      <c r="AA64" s="40" t="str">
        <f t="shared" si="23"/>
        <v>368</v>
      </c>
      <c r="AC64" s="236" t="s">
        <v>1534</v>
      </c>
      <c r="AD64" s="236" t="s">
        <v>2283</v>
      </c>
      <c r="AE64" s="40" t="s">
        <v>3925</v>
      </c>
      <c r="AF64" s="40" t="s">
        <v>3926</v>
      </c>
      <c r="AG64" s="40" t="s">
        <v>3947</v>
      </c>
      <c r="AH64" s="40" t="s">
        <v>3960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3"/>
        <v>Ostali prihodi za posebne namjene</v>
      </c>
      <c r="E65" s="50">
        <v>3213</v>
      </c>
      <c r="F65" s="45" t="str">
        <f t="shared" si="0"/>
        <v>Stručno usavršavanje zaposlenika</v>
      </c>
      <c r="G65" s="328" t="s">
        <v>179</v>
      </c>
      <c r="H65" s="45" t="str">
        <f t="shared" si="1"/>
        <v>REDOVNA DJELATNOST SVEUČILIŠTA U SPLITU (IZ EVIDENCIJSKIH PRIHODA)</v>
      </c>
      <c r="I65" s="45" t="str">
        <f t="shared" si="2"/>
        <v>0942</v>
      </c>
      <c r="J65" s="224">
        <v>800</v>
      </c>
      <c r="K65" s="224">
        <v>800</v>
      </c>
      <c r="L65" s="224">
        <v>800</v>
      </c>
      <c r="M65" s="49"/>
      <c r="N65" s="246" t="str">
        <f>IF(C65="","",'OPĆI DIO'!$C$1)</f>
        <v>2410 SVEUČILIŠTE U SPLITU - PRIRODOSLOVNO - MATEMATIČKI FAKULTET</v>
      </c>
      <c r="O65" s="40" t="str">
        <f t="shared" si="4"/>
        <v>321</v>
      </c>
      <c r="P65" s="40" t="str">
        <f t="shared" si="5"/>
        <v>32</v>
      </c>
      <c r="Q65" s="40" t="str">
        <f t="shared" si="6"/>
        <v>43</v>
      </c>
      <c r="R65" s="40" t="str">
        <f t="shared" si="7"/>
        <v>94</v>
      </c>
      <c r="S65" s="40" t="str">
        <f t="shared" si="8"/>
        <v>3</v>
      </c>
      <c r="W65" s="40">
        <v>3691</v>
      </c>
      <c r="X65" s="40" t="s">
        <v>103</v>
      </c>
      <c r="Z65" s="204" t="str">
        <f t="shared" si="22"/>
        <v>36</v>
      </c>
      <c r="AA65" s="40" t="str">
        <f t="shared" si="23"/>
        <v>369</v>
      </c>
      <c r="AC65" s="236" t="s">
        <v>1538</v>
      </c>
      <c r="AD65" s="236" t="s">
        <v>1539</v>
      </c>
      <c r="AE65" s="40" t="s">
        <v>3925</v>
      </c>
      <c r="AF65" s="40" t="s">
        <v>3926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3"/>
        <v>Ostali prihodi za posebne namjene</v>
      </c>
      <c r="E66" s="50">
        <v>3214</v>
      </c>
      <c r="F66" s="45" t="str">
        <f t="shared" si="0"/>
        <v>Ostale naknade troškova zaposlenima</v>
      </c>
      <c r="G66" s="328" t="s">
        <v>179</v>
      </c>
      <c r="H66" s="45" t="str">
        <f t="shared" si="1"/>
        <v>REDOVNA DJELATNOST SVEUČILIŠTA U SPLITU (IZ EVIDENCIJSKIH PRIHODA)</v>
      </c>
      <c r="I66" s="45" t="str">
        <f t="shared" si="2"/>
        <v>0942</v>
      </c>
      <c r="J66" s="224">
        <v>150</v>
      </c>
      <c r="K66" s="224">
        <v>150</v>
      </c>
      <c r="L66" s="224">
        <v>150</v>
      </c>
      <c r="M66" s="49"/>
      <c r="N66" s="246" t="str">
        <f>IF(C66="","",'OPĆI DIO'!$C$1)</f>
        <v>2410 SVEUČILIŠTE U SPLITU - PRIRODOSLOVNO - MATEMATIČKI FAKULTET</v>
      </c>
      <c r="O66" s="40" t="str">
        <f t="shared" si="4"/>
        <v>321</v>
      </c>
      <c r="P66" s="40" t="str">
        <f t="shared" si="5"/>
        <v>32</v>
      </c>
      <c r="Q66" s="40" t="str">
        <f t="shared" si="6"/>
        <v>43</v>
      </c>
      <c r="R66" s="40" t="str">
        <f t="shared" si="7"/>
        <v>94</v>
      </c>
      <c r="S66" s="40" t="str">
        <f t="shared" si="8"/>
        <v>3</v>
      </c>
      <c r="W66" s="40">
        <v>3692</v>
      </c>
      <c r="X66" s="40" t="s">
        <v>175</v>
      </c>
      <c r="Z66" s="204" t="str">
        <f t="shared" si="22"/>
        <v>36</v>
      </c>
      <c r="AA66" s="40" t="str">
        <f t="shared" si="23"/>
        <v>369</v>
      </c>
      <c r="AC66" s="236" t="s">
        <v>4059</v>
      </c>
      <c r="AD66" s="236" t="s">
        <v>4060</v>
      </c>
      <c r="AE66" s="40" t="s">
        <v>3937</v>
      </c>
      <c r="AF66" s="40" t="s">
        <v>3938</v>
      </c>
      <c r="AG66" s="40" t="s">
        <v>3947</v>
      </c>
      <c r="AH66" s="40" t="s">
        <v>3960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si="3"/>
        <v>Ostali prihodi za posebne namjene</v>
      </c>
      <c r="E67" s="50">
        <v>3221</v>
      </c>
      <c r="F67" s="45" t="str">
        <f t="shared" si="0"/>
        <v>Uredski materijal i ostali materijalni rashodi</v>
      </c>
      <c r="G67" s="328" t="s">
        <v>179</v>
      </c>
      <c r="H67" s="45" t="str">
        <f t="shared" si="1"/>
        <v>REDOVNA DJELATNOST SVEUČILIŠTA U SPLITU (IZ EVIDENCIJSKIH PRIHODA)</v>
      </c>
      <c r="I67" s="45" t="str">
        <f t="shared" si="2"/>
        <v>0942</v>
      </c>
      <c r="J67" s="224">
        <v>45000</v>
      </c>
      <c r="K67" s="224">
        <v>24232</v>
      </c>
      <c r="L67" s="224">
        <v>24232</v>
      </c>
      <c r="M67" s="49"/>
      <c r="N67" s="246" t="str">
        <f>IF(C67="","",'OPĆI DIO'!$C$1)</f>
        <v>2410 SVEUČILIŠTE U SPLITU - PRIRODOSLOVNO - MATEMATIČKI FAKULTET</v>
      </c>
      <c r="O67" s="40" t="str">
        <f t="shared" si="4"/>
        <v>322</v>
      </c>
      <c r="P67" s="40" t="str">
        <f t="shared" si="5"/>
        <v>32</v>
      </c>
      <c r="Q67" s="40" t="str">
        <f t="shared" si="6"/>
        <v>43</v>
      </c>
      <c r="R67" s="40" t="str">
        <f t="shared" si="7"/>
        <v>94</v>
      </c>
      <c r="S67" s="40" t="str">
        <f t="shared" si="8"/>
        <v>3</v>
      </c>
      <c r="W67" s="40">
        <v>3693</v>
      </c>
      <c r="X67" s="40" t="s">
        <v>103</v>
      </c>
      <c r="Z67" s="204" t="str">
        <f t="shared" si="22"/>
        <v>36</v>
      </c>
      <c r="AA67" s="40" t="str">
        <f t="shared" si="23"/>
        <v>369</v>
      </c>
      <c r="AC67" s="236" t="s">
        <v>1540</v>
      </c>
      <c r="AD67" s="236" t="s">
        <v>1541</v>
      </c>
      <c r="AE67" s="40" t="s">
        <v>3929</v>
      </c>
      <c r="AF67" s="40" t="s">
        <v>3930</v>
      </c>
      <c r="AG67" s="40" t="s">
        <v>3947</v>
      </c>
      <c r="AH67" s="40" t="s">
        <v>3955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si="3"/>
        <v>Ostali prihodi za posebne namjene</v>
      </c>
      <c r="E68" s="50">
        <v>3223</v>
      </c>
      <c r="F68" s="45" t="str">
        <f t="shared" ref="F68:F131" si="45">IFERROR(VLOOKUP(E68,$W$5:$Y$148,2,FALSE),"")</f>
        <v>Energija</v>
      </c>
      <c r="G68" s="328" t="s">
        <v>179</v>
      </c>
      <c r="H68" s="45" t="str">
        <f t="shared" ref="H68:H131" si="46">IFERROR(VLOOKUP(G68,$AC$6:$AD$363,2,FALSE),"")</f>
        <v>REDOVNA DJELATNOST SVEUČILIŠTA U SPLITU (IZ EVIDENCIJSKIH PRIHODA)</v>
      </c>
      <c r="I68" s="45" t="str">
        <f t="shared" ref="I68:I131" si="47">IFERROR(VLOOKUP(G68,$AC$6:$AG$363,3,FALSE),"")</f>
        <v>0942</v>
      </c>
      <c r="J68" s="224">
        <v>50</v>
      </c>
      <c r="K68" s="224">
        <v>50</v>
      </c>
      <c r="L68" s="224">
        <v>50</v>
      </c>
      <c r="M68" s="49"/>
      <c r="N68" s="246" t="str">
        <f>IF(C68="","",'OPĆI DIO'!$C$1)</f>
        <v>2410 SVEUČILIŠTE U SPLITU - PRIRODOSLOVNO - MATEMATIČKI FAKULTET</v>
      </c>
      <c r="O68" s="40" t="str">
        <f t="shared" si="4"/>
        <v>322</v>
      </c>
      <c r="P68" s="40" t="str">
        <f t="shared" si="5"/>
        <v>32</v>
      </c>
      <c r="Q68" s="40" t="str">
        <f t="shared" si="6"/>
        <v>43</v>
      </c>
      <c r="R68" s="40" t="str">
        <f t="shared" si="7"/>
        <v>94</v>
      </c>
      <c r="S68" s="40" t="str">
        <f t="shared" si="8"/>
        <v>3</v>
      </c>
      <c r="W68" s="40">
        <v>3694</v>
      </c>
      <c r="X68" s="40" t="s">
        <v>175</v>
      </c>
      <c r="Z68" s="204" t="str">
        <f t="shared" si="22"/>
        <v>36</v>
      </c>
      <c r="AA68" s="40" t="str">
        <f t="shared" si="23"/>
        <v>369</v>
      </c>
      <c r="AC68" s="236" t="s">
        <v>1549</v>
      </c>
      <c r="AD68" s="236" t="s">
        <v>2289</v>
      </c>
      <c r="AE68" s="40" t="s">
        <v>3923</v>
      </c>
      <c r="AF68" s="40" t="s">
        <v>3924</v>
      </c>
      <c r="AG68" s="40" t="s">
        <v>3947</v>
      </c>
      <c r="AH68" s="40" t="s">
        <v>3955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3"/>
        <v>Ostali prihodi za posebne namjene</v>
      </c>
      <c r="E69" s="50">
        <v>3224</v>
      </c>
      <c r="F69" s="45" t="str">
        <f t="shared" si="45"/>
        <v>Materijal i dijelovi za tekuće i investicijsko održavanje</v>
      </c>
      <c r="G69" s="328" t="s">
        <v>179</v>
      </c>
      <c r="H69" s="45" t="str">
        <f t="shared" si="46"/>
        <v>REDOVNA DJELATNOST SVEUČILIŠTA U SPLITU (IZ EVIDENCIJSKIH PRIHODA)</v>
      </c>
      <c r="I69" s="45" t="str">
        <f t="shared" si="47"/>
        <v>0942</v>
      </c>
      <c r="J69" s="224">
        <v>4000</v>
      </c>
      <c r="K69" s="224">
        <v>2082</v>
      </c>
      <c r="L69" s="224">
        <v>2082</v>
      </c>
      <c r="M69" s="49"/>
      <c r="N69" s="246" t="str">
        <f>IF(C69="","",'OPĆI DIO'!$C$1)</f>
        <v>2410 SVEUČILIŠTE U SPLITU - PRIRODOSLOVNO - MATEMATIČKI FAKULTET</v>
      </c>
      <c r="O69" s="40" t="str">
        <f t="shared" si="4"/>
        <v>322</v>
      </c>
      <c r="P69" s="40" t="str">
        <f t="shared" si="5"/>
        <v>32</v>
      </c>
      <c r="Q69" s="40" t="str">
        <f t="shared" si="6"/>
        <v>43</v>
      </c>
      <c r="R69" s="40" t="str">
        <f t="shared" si="7"/>
        <v>94</v>
      </c>
      <c r="S69" s="40" t="str">
        <f t="shared" si="8"/>
        <v>3</v>
      </c>
      <c r="W69" s="40">
        <v>3711</v>
      </c>
      <c r="X69" s="40" t="s">
        <v>122</v>
      </c>
      <c r="Z69" s="204" t="str">
        <f t="shared" si="22"/>
        <v>37</v>
      </c>
      <c r="AA69" s="40" t="str">
        <f t="shared" si="23"/>
        <v>371</v>
      </c>
      <c r="AC69" s="236" t="s">
        <v>1549</v>
      </c>
      <c r="AD69" s="236" t="s">
        <v>2289</v>
      </c>
      <c r="AE69" s="40" t="s">
        <v>3925</v>
      </c>
      <c r="AF69" s="40" t="s">
        <v>3926</v>
      </c>
      <c r="AG69" s="40" t="s">
        <v>3947</v>
      </c>
      <c r="AH69" s="40" t="s">
        <v>3955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3"/>
        <v>Ostali prihodi za posebne namjene</v>
      </c>
      <c r="E70" s="50">
        <v>3225</v>
      </c>
      <c r="F70" s="45" t="str">
        <f t="shared" si="45"/>
        <v>Sitni inventar i auto gume</v>
      </c>
      <c r="G70" s="328" t="s">
        <v>179</v>
      </c>
      <c r="H70" s="45" t="str">
        <f t="shared" si="46"/>
        <v>REDOVNA DJELATNOST SVEUČILIŠTA U SPLITU (IZ EVIDENCIJSKIH PRIHODA)</v>
      </c>
      <c r="I70" s="45" t="str">
        <f t="shared" si="47"/>
        <v>0942</v>
      </c>
      <c r="J70" s="224">
        <v>1000</v>
      </c>
      <c r="K70" s="224">
        <v>150</v>
      </c>
      <c r="L70" s="224">
        <v>150</v>
      </c>
      <c r="M70" s="49"/>
      <c r="N70" s="246" t="str">
        <f>IF(C70="","",'OPĆI DIO'!$C$1)</f>
        <v>2410 SVEUČILIŠTE U SPLITU - PRIRODOSLOVNO - MATEMATIČKI FAKULTET</v>
      </c>
      <c r="O70" s="40" t="str">
        <f t="shared" si="4"/>
        <v>322</v>
      </c>
      <c r="P70" s="40" t="str">
        <f t="shared" si="5"/>
        <v>32</v>
      </c>
      <c r="Q70" s="40" t="str">
        <f t="shared" si="6"/>
        <v>43</v>
      </c>
      <c r="R70" s="40" t="str">
        <f t="shared" si="7"/>
        <v>94</v>
      </c>
      <c r="S70" s="40" t="str">
        <f t="shared" si="8"/>
        <v>3</v>
      </c>
      <c r="W70" s="40">
        <v>3712</v>
      </c>
      <c r="X70" s="40" t="s">
        <v>140</v>
      </c>
      <c r="Z70" s="204" t="str">
        <f t="shared" si="22"/>
        <v>37</v>
      </c>
      <c r="AA70" s="40" t="str">
        <f t="shared" si="23"/>
        <v>371</v>
      </c>
      <c r="AC70" s="236" t="s">
        <v>1555</v>
      </c>
      <c r="AD70" s="236" t="s">
        <v>1556</v>
      </c>
      <c r="AE70" s="40" t="s">
        <v>3941</v>
      </c>
      <c r="AF70" s="40" t="s">
        <v>3942</v>
      </c>
      <c r="AG70" s="40" t="s">
        <v>3947</v>
      </c>
      <c r="AH70" s="40" t="s">
        <v>3960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43</v>
      </c>
      <c r="D71" s="45" t="str">
        <f t="shared" si="3"/>
        <v>Ostali prihodi za posebne namjene</v>
      </c>
      <c r="E71" s="50">
        <v>3227</v>
      </c>
      <c r="F71" s="45" t="str">
        <f t="shared" si="45"/>
        <v>Službena, radna i zaštitna odjeća i obuća</v>
      </c>
      <c r="G71" s="328" t="s">
        <v>179</v>
      </c>
      <c r="H71" s="45" t="str">
        <f t="shared" si="46"/>
        <v>REDOVNA DJELATNOST SVEUČILIŠTA U SPLITU (IZ EVIDENCIJSKIH PRIHODA)</v>
      </c>
      <c r="I71" s="45" t="str">
        <f t="shared" si="47"/>
        <v>0942</v>
      </c>
      <c r="J71" s="224">
        <v>12500</v>
      </c>
      <c r="K71" s="224">
        <v>733</v>
      </c>
      <c r="L71" s="224">
        <v>733</v>
      </c>
      <c r="M71" s="49"/>
      <c r="N71" s="246" t="str">
        <f>IF(C71="","",'OPĆI DIO'!$C$1)</f>
        <v>2410 SVEUČILIŠTE U SPLITU - PRIRODOSLOVNO - MATEMATIČKI FAKULTET</v>
      </c>
      <c r="O71" s="40" t="str">
        <f t="shared" si="4"/>
        <v>322</v>
      </c>
      <c r="P71" s="40" t="str">
        <f t="shared" si="5"/>
        <v>32</v>
      </c>
      <c r="Q71" s="40" t="str">
        <f t="shared" si="6"/>
        <v>43</v>
      </c>
      <c r="R71" s="40" t="str">
        <f t="shared" si="7"/>
        <v>94</v>
      </c>
      <c r="S71" s="40" t="str">
        <f t="shared" si="8"/>
        <v>3</v>
      </c>
      <c r="W71" s="40">
        <v>3713</v>
      </c>
      <c r="X71" s="40" t="s">
        <v>167</v>
      </c>
      <c r="Z71" s="204" t="str">
        <f t="shared" si="22"/>
        <v>37</v>
      </c>
      <c r="AA71" s="40" t="str">
        <f t="shared" si="23"/>
        <v>371</v>
      </c>
      <c r="AC71" s="236" t="s">
        <v>1559</v>
      </c>
      <c r="AD71" s="236" t="s">
        <v>1545</v>
      </c>
      <c r="AE71" s="40" t="s">
        <v>3925</v>
      </c>
      <c r="AF71" s="40" t="s">
        <v>3926</v>
      </c>
      <c r="AG71" s="40" t="s">
        <v>3947</v>
      </c>
      <c r="AH71" s="40" t="s">
        <v>3955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43</v>
      </c>
      <c r="D72" s="45" t="str">
        <f t="shared" ref="D72:D149" si="48">IFERROR(VLOOKUP(C72,$T$6:$U$24,2,FALSE),"")</f>
        <v>Ostali prihodi za posebne namjene</v>
      </c>
      <c r="E72" s="50">
        <v>3231</v>
      </c>
      <c r="F72" s="45" t="str">
        <f t="shared" si="45"/>
        <v>Usluge telefona, pošte i prijevoza</v>
      </c>
      <c r="G72" s="328" t="s">
        <v>179</v>
      </c>
      <c r="H72" s="45" t="str">
        <f t="shared" si="46"/>
        <v>REDOVNA DJELATNOST SVEUČILIŠTA U SPLITU (IZ EVIDENCIJSKIH PRIHODA)</v>
      </c>
      <c r="I72" s="45" t="str">
        <f t="shared" si="47"/>
        <v>0942</v>
      </c>
      <c r="J72" s="224">
        <v>100</v>
      </c>
      <c r="K72" s="224">
        <v>2060</v>
      </c>
      <c r="L72" s="224">
        <v>2060</v>
      </c>
      <c r="M72" s="49"/>
      <c r="N72" s="246" t="str">
        <f>IF(C72="","",'OPĆI DIO'!$C$1)</f>
        <v>2410 SVEUČILIŠTE U SPLITU - PRIRODOSLOVNO - MATEMATIČKI FAKULTET</v>
      </c>
      <c r="O72" s="40" t="str">
        <f t="shared" si="4"/>
        <v>323</v>
      </c>
      <c r="P72" s="40" t="str">
        <f t="shared" si="5"/>
        <v>32</v>
      </c>
      <c r="Q72" s="40" t="str">
        <f t="shared" si="6"/>
        <v>43</v>
      </c>
      <c r="R72" s="40" t="str">
        <f t="shared" si="7"/>
        <v>94</v>
      </c>
      <c r="S72" s="40" t="str">
        <f t="shared" si="8"/>
        <v>3</v>
      </c>
      <c r="W72" s="40">
        <v>3714</v>
      </c>
      <c r="X72" s="40" t="s">
        <v>188</v>
      </c>
      <c r="Z72" s="204" t="str">
        <f t="shared" si="22"/>
        <v>37</v>
      </c>
      <c r="AA72" s="40" t="str">
        <f t="shared" si="23"/>
        <v>371</v>
      </c>
      <c r="AC72" s="236" t="s">
        <v>2296</v>
      </c>
      <c r="AD72" s="236" t="s">
        <v>2297</v>
      </c>
      <c r="AE72" s="40" t="s">
        <v>3925</v>
      </c>
      <c r="AF72" s="40" t="s">
        <v>3926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48"/>
        <v>Ostali prihodi za posebne namjene</v>
      </c>
      <c r="E73" s="50">
        <v>3232</v>
      </c>
      <c r="F73" s="45" t="str">
        <f t="shared" si="45"/>
        <v>Usluge tekućeg i investicijskog održavanja</v>
      </c>
      <c r="G73" s="328" t="s">
        <v>179</v>
      </c>
      <c r="H73" s="45" t="str">
        <f t="shared" si="46"/>
        <v>REDOVNA DJELATNOST SVEUČILIŠTA U SPLITU (IZ EVIDENCIJSKIH PRIHODA)</v>
      </c>
      <c r="I73" s="45" t="str">
        <f t="shared" si="47"/>
        <v>0942</v>
      </c>
      <c r="J73" s="224">
        <v>15000</v>
      </c>
      <c r="K73" s="224">
        <v>7759</v>
      </c>
      <c r="L73" s="224">
        <v>7759</v>
      </c>
      <c r="M73" s="49"/>
      <c r="N73" s="246" t="str">
        <f>IF(C73="","",'OPĆI DIO'!$C$1)</f>
        <v>2410 SVEUČILIŠTE U SPLITU - PRIRODOSLOVNO - MATEMATIČKI FAKULTET</v>
      </c>
      <c r="O73" s="40" t="str">
        <f t="shared" ref="O73:O150" si="49">LEFT(E73,3)</f>
        <v>323</v>
      </c>
      <c r="P73" s="40" t="str">
        <f t="shared" ref="P73:P150" si="50">LEFT(E73,2)</f>
        <v>32</v>
      </c>
      <c r="Q73" s="40" t="str">
        <f t="shared" ref="Q73:Q150" si="51">LEFT(C73,3)</f>
        <v>43</v>
      </c>
      <c r="R73" s="40" t="str">
        <f t="shared" ref="R73:R150" si="52">MID(I73,2,2)</f>
        <v>94</v>
      </c>
      <c r="S73" s="40" t="str">
        <f t="shared" ref="S73:S150" si="53">LEFT(E73,1)</f>
        <v>3</v>
      </c>
      <c r="W73" s="40">
        <v>3715</v>
      </c>
      <c r="X73" s="40" t="s">
        <v>126</v>
      </c>
      <c r="Z73" s="204" t="str">
        <f t="shared" si="22"/>
        <v>37</v>
      </c>
      <c r="AA73" s="40" t="str">
        <f t="shared" si="23"/>
        <v>371</v>
      </c>
      <c r="AC73" s="236" t="s">
        <v>786</v>
      </c>
      <c r="AD73" s="236" t="s">
        <v>829</v>
      </c>
      <c r="AE73" s="40" t="s">
        <v>3941</v>
      </c>
      <c r="AF73" s="40" t="s">
        <v>3942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43</v>
      </c>
      <c r="D74" s="45" t="str">
        <f t="shared" si="48"/>
        <v>Ostali prihodi za posebne namjene</v>
      </c>
      <c r="E74" s="50">
        <v>3233</v>
      </c>
      <c r="F74" s="45" t="str">
        <f t="shared" si="45"/>
        <v>Usluge promidžbe i informiranja</v>
      </c>
      <c r="G74" s="328" t="s">
        <v>179</v>
      </c>
      <c r="H74" s="45" t="str">
        <f t="shared" si="46"/>
        <v>REDOVNA DJELATNOST SVEUČILIŠTA U SPLITU (IZ EVIDENCIJSKIH PRIHODA)</v>
      </c>
      <c r="I74" s="45" t="str">
        <f t="shared" si="47"/>
        <v>0942</v>
      </c>
      <c r="J74" s="224">
        <v>15000</v>
      </c>
      <c r="K74" s="224">
        <v>9870</v>
      </c>
      <c r="L74" s="224">
        <v>9870</v>
      </c>
      <c r="M74" s="49"/>
      <c r="N74" s="246" t="str">
        <f>IF(C74="","",'OPĆI DIO'!$C$1)</f>
        <v>2410 SVEUČILIŠTE U SPLITU - PRIRODOSLOVNO - MATEMATIČKI FAKULTET</v>
      </c>
      <c r="O74" s="40" t="str">
        <f t="shared" si="49"/>
        <v>323</v>
      </c>
      <c r="P74" s="40" t="str">
        <f t="shared" si="50"/>
        <v>32</v>
      </c>
      <c r="Q74" s="40" t="str">
        <f t="shared" si="51"/>
        <v>43</v>
      </c>
      <c r="R74" s="40" t="str">
        <f t="shared" si="52"/>
        <v>94</v>
      </c>
      <c r="S74" s="40" t="str">
        <f t="shared" si="53"/>
        <v>3</v>
      </c>
      <c r="W74" s="40">
        <v>3721</v>
      </c>
      <c r="X74" s="40" t="s">
        <v>64</v>
      </c>
      <c r="Z74" s="204" t="str">
        <f t="shared" si="22"/>
        <v>37</v>
      </c>
      <c r="AA74" s="40" t="str">
        <f t="shared" si="23"/>
        <v>372</v>
      </c>
      <c r="AC74" s="236" t="s">
        <v>2298</v>
      </c>
      <c r="AD74" s="236" t="s">
        <v>2299</v>
      </c>
      <c r="AE74" s="40" t="s">
        <v>3925</v>
      </c>
      <c r="AF74" s="40" t="s">
        <v>3926</v>
      </c>
      <c r="AG74" s="40" t="s">
        <v>3949</v>
      </c>
      <c r="AH74" s="40" t="s">
        <v>3950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43</v>
      </c>
      <c r="D75" s="45" t="str">
        <f t="shared" si="48"/>
        <v>Ostali prihodi za posebne namjene</v>
      </c>
      <c r="E75" s="50">
        <v>3234</v>
      </c>
      <c r="F75" s="45" t="str">
        <f t="shared" si="45"/>
        <v>Komunalne usluge</v>
      </c>
      <c r="G75" s="328" t="s">
        <v>179</v>
      </c>
      <c r="H75" s="45" t="str">
        <f t="shared" si="46"/>
        <v>REDOVNA DJELATNOST SVEUČILIŠTA U SPLITU (IZ EVIDENCIJSKIH PRIHODA)</v>
      </c>
      <c r="I75" s="45" t="str">
        <f t="shared" si="47"/>
        <v>0942</v>
      </c>
      <c r="J75" s="224">
        <v>1242</v>
      </c>
      <c r="K75" s="224">
        <v>1242</v>
      </c>
      <c r="L75" s="224">
        <v>1242</v>
      </c>
      <c r="M75" s="49"/>
      <c r="N75" s="246" t="str">
        <f>IF(C75="","",'OPĆI DIO'!$C$1)</f>
        <v>2410 SVEUČILIŠTE U SPLITU - PRIRODOSLOVNO - MATEMATIČKI FAKULTET</v>
      </c>
      <c r="O75" s="40" t="str">
        <f t="shared" si="49"/>
        <v>323</v>
      </c>
      <c r="P75" s="40" t="str">
        <f t="shared" si="50"/>
        <v>32</v>
      </c>
      <c r="Q75" s="40" t="str">
        <f t="shared" si="51"/>
        <v>43</v>
      </c>
      <c r="R75" s="40" t="str">
        <f t="shared" si="52"/>
        <v>94</v>
      </c>
      <c r="S75" s="40" t="str">
        <f t="shared" si="53"/>
        <v>3</v>
      </c>
      <c r="W75" s="40">
        <v>3722</v>
      </c>
      <c r="X75" s="40" t="s">
        <v>149</v>
      </c>
      <c r="Z75" s="204" t="str">
        <f t="shared" si="22"/>
        <v>37</v>
      </c>
      <c r="AA75" s="40" t="str">
        <f t="shared" si="23"/>
        <v>372</v>
      </c>
      <c r="AC75" s="236" t="s">
        <v>1368</v>
      </c>
      <c r="AD75" s="236" t="s">
        <v>1369</v>
      </c>
      <c r="AE75" s="40" t="s">
        <v>3933</v>
      </c>
      <c r="AF75" s="40" t="s">
        <v>3934</v>
      </c>
      <c r="AG75" s="40" t="s">
        <v>3949</v>
      </c>
      <c r="AH75" s="40" t="s">
        <v>3950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43</v>
      </c>
      <c r="D76" s="45" t="str">
        <f t="shared" si="48"/>
        <v>Ostali prihodi za posebne namjene</v>
      </c>
      <c r="E76" s="50">
        <v>3235</v>
      </c>
      <c r="F76" s="45" t="str">
        <f t="shared" si="45"/>
        <v>Zakupnine i najamnine</v>
      </c>
      <c r="G76" s="328" t="s">
        <v>179</v>
      </c>
      <c r="H76" s="45" t="str">
        <f t="shared" si="46"/>
        <v>REDOVNA DJELATNOST SVEUČILIŠTA U SPLITU (IZ EVIDENCIJSKIH PRIHODA)</v>
      </c>
      <c r="I76" s="45" t="str">
        <f t="shared" si="47"/>
        <v>0942</v>
      </c>
      <c r="J76" s="224">
        <v>12500</v>
      </c>
      <c r="K76" s="224">
        <v>11433</v>
      </c>
      <c r="L76" s="224">
        <v>11433</v>
      </c>
      <c r="M76" s="49"/>
      <c r="N76" s="246" t="str">
        <f>IF(C76="","",'OPĆI DIO'!$C$1)</f>
        <v>2410 SVEUČILIŠTE U SPLITU - PRIRODOSLOVNO - MATEMATIČKI FAKULTET</v>
      </c>
      <c r="O76" s="40" t="str">
        <f t="shared" si="49"/>
        <v>323</v>
      </c>
      <c r="P76" s="40" t="str">
        <f t="shared" si="50"/>
        <v>32</v>
      </c>
      <c r="Q76" s="40" t="str">
        <f t="shared" si="51"/>
        <v>43</v>
      </c>
      <c r="R76" s="40" t="str">
        <f t="shared" si="52"/>
        <v>94</v>
      </c>
      <c r="S76" s="40" t="str">
        <f t="shared" si="53"/>
        <v>3</v>
      </c>
      <c r="W76" s="40">
        <v>3723</v>
      </c>
      <c r="X76" s="40" t="s">
        <v>104</v>
      </c>
      <c r="Z76" s="204" t="str">
        <f t="shared" si="22"/>
        <v>37</v>
      </c>
      <c r="AA76" s="40" t="str">
        <f t="shared" si="23"/>
        <v>372</v>
      </c>
      <c r="AC76" s="236" t="s">
        <v>1370</v>
      </c>
      <c r="AD76" s="236" t="s">
        <v>1371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43</v>
      </c>
      <c r="D77" s="45" t="str">
        <f t="shared" si="48"/>
        <v>Ostali prihodi za posebne namjene</v>
      </c>
      <c r="E77" s="50">
        <v>3236</v>
      </c>
      <c r="F77" s="45" t="str">
        <f t="shared" si="45"/>
        <v>Zdravstvene i veterinarske usluge</v>
      </c>
      <c r="G77" s="328" t="s">
        <v>179</v>
      </c>
      <c r="H77" s="45" t="str">
        <f t="shared" si="46"/>
        <v>REDOVNA DJELATNOST SVEUČILIŠTA U SPLITU (IZ EVIDENCIJSKIH PRIHODA)</v>
      </c>
      <c r="I77" s="45" t="str">
        <f t="shared" si="47"/>
        <v>0942</v>
      </c>
      <c r="J77" s="224">
        <v>300</v>
      </c>
      <c r="K77" s="224">
        <v>300</v>
      </c>
      <c r="L77" s="224">
        <v>300</v>
      </c>
      <c r="M77" s="49"/>
      <c r="N77" s="246" t="str">
        <f>IF(C77="","",'OPĆI DIO'!$C$1)</f>
        <v>2410 SVEUČILIŠTE U SPLITU - PRIRODOSLOVNO - MATEMATIČKI FAKULTET</v>
      </c>
      <c r="O77" s="40" t="str">
        <f t="shared" si="49"/>
        <v>323</v>
      </c>
      <c r="P77" s="40" t="str">
        <f t="shared" si="50"/>
        <v>32</v>
      </c>
      <c r="Q77" s="40" t="str">
        <f t="shared" si="51"/>
        <v>43</v>
      </c>
      <c r="R77" s="40" t="str">
        <f t="shared" si="52"/>
        <v>94</v>
      </c>
      <c r="S77" s="40" t="str">
        <f t="shared" si="53"/>
        <v>3</v>
      </c>
      <c r="W77" s="40">
        <v>3811</v>
      </c>
      <c r="X77" s="40" t="s">
        <v>54</v>
      </c>
      <c r="Z77" s="204" t="str">
        <f t="shared" si="22"/>
        <v>38</v>
      </c>
      <c r="AA77" s="40" t="str">
        <f t="shared" si="23"/>
        <v>381</v>
      </c>
      <c r="AC77" s="236" t="s">
        <v>1372</v>
      </c>
      <c r="AD77" s="236" t="s">
        <v>1373</v>
      </c>
      <c r="AE77" s="40" t="s">
        <v>3933</v>
      </c>
      <c r="AF77" s="40" t="s">
        <v>3934</v>
      </c>
      <c r="AG77" s="40" t="s">
        <v>3949</v>
      </c>
      <c r="AH77" s="40" t="s">
        <v>3950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48"/>
        <v>Ostali prihodi za posebne namjene</v>
      </c>
      <c r="E78" s="50">
        <v>3237</v>
      </c>
      <c r="F78" s="45" t="str">
        <f t="shared" si="45"/>
        <v>Intelektualne i osobne usluge</v>
      </c>
      <c r="G78" s="328" t="s">
        <v>179</v>
      </c>
      <c r="H78" s="45" t="str">
        <f t="shared" si="46"/>
        <v>REDOVNA DJELATNOST SVEUČILIŠTA U SPLITU (IZ EVIDENCIJSKIH PRIHODA)</v>
      </c>
      <c r="I78" s="45" t="str">
        <f t="shared" si="47"/>
        <v>0942</v>
      </c>
      <c r="J78" s="224">
        <v>30000</v>
      </c>
      <c r="K78" s="224">
        <v>70500</v>
      </c>
      <c r="L78" s="224">
        <v>70500</v>
      </c>
      <c r="M78" s="49"/>
      <c r="N78" s="246" t="str">
        <f>IF(C78="","",'OPĆI DIO'!$C$1)</f>
        <v>2410 SVEUČILIŠTE U SPLITU - PRIRODOSLOVNO - MATEMATIČKI FAKULTET</v>
      </c>
      <c r="O78" s="40" t="str">
        <f t="shared" si="49"/>
        <v>323</v>
      </c>
      <c r="P78" s="40" t="str">
        <f t="shared" si="50"/>
        <v>32</v>
      </c>
      <c r="Q78" s="40" t="str">
        <f t="shared" si="51"/>
        <v>43</v>
      </c>
      <c r="R78" s="40" t="str">
        <f t="shared" si="52"/>
        <v>94</v>
      </c>
      <c r="S78" s="40" t="str">
        <f t="shared" si="53"/>
        <v>3</v>
      </c>
      <c r="W78" s="40">
        <v>3812</v>
      </c>
      <c r="X78" s="40" t="s">
        <v>150</v>
      </c>
      <c r="Z78" s="204" t="str">
        <f t="shared" si="22"/>
        <v>38</v>
      </c>
      <c r="AA78" s="40" t="str">
        <f t="shared" si="23"/>
        <v>381</v>
      </c>
      <c r="AC78" s="236" t="s">
        <v>1374</v>
      </c>
      <c r="AD78" s="236" t="s">
        <v>1375</v>
      </c>
      <c r="AE78" s="40" t="s">
        <v>3933</v>
      </c>
      <c r="AF78" s="40" t="s">
        <v>3934</v>
      </c>
      <c r="AG78" s="40" t="s">
        <v>3949</v>
      </c>
      <c r="AH78" s="40" t="s">
        <v>3950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48"/>
        <v>Ostali prihodi za posebne namjene</v>
      </c>
      <c r="E79" s="50">
        <v>3238</v>
      </c>
      <c r="F79" s="45" t="str">
        <f t="shared" si="45"/>
        <v>Računalne usluge</v>
      </c>
      <c r="G79" s="328" t="s">
        <v>179</v>
      </c>
      <c r="H79" s="45" t="str">
        <f t="shared" si="46"/>
        <v>REDOVNA DJELATNOST SVEUČILIŠTA U SPLITU (IZ EVIDENCIJSKIH PRIHODA)</v>
      </c>
      <c r="I79" s="45" t="str">
        <f t="shared" si="47"/>
        <v>0942</v>
      </c>
      <c r="J79" s="224">
        <v>18000</v>
      </c>
      <c r="K79" s="224">
        <v>2800</v>
      </c>
      <c r="L79" s="224">
        <v>2800</v>
      </c>
      <c r="M79" s="49"/>
      <c r="N79" s="246" t="str">
        <f>IF(C79="","",'OPĆI DIO'!$C$1)</f>
        <v>2410 SVEUČILIŠTE U SPLITU - PRIRODOSLOVNO - MATEMATIČKI FAKULTET</v>
      </c>
      <c r="O79" s="40" t="str">
        <f t="shared" si="49"/>
        <v>323</v>
      </c>
      <c r="P79" s="40" t="str">
        <f t="shared" si="50"/>
        <v>32</v>
      </c>
      <c r="Q79" s="40" t="str">
        <f t="shared" si="51"/>
        <v>43</v>
      </c>
      <c r="R79" s="40" t="str">
        <f t="shared" si="52"/>
        <v>94</v>
      </c>
      <c r="S79" s="40" t="str">
        <f t="shared" si="53"/>
        <v>3</v>
      </c>
      <c r="W79" s="40">
        <v>3813</v>
      </c>
      <c r="X79" s="40" t="s">
        <v>93</v>
      </c>
      <c r="Z79" s="204" t="str">
        <f t="shared" ref="Z79:Z86" si="54">LEFT(W79,2)</f>
        <v>38</v>
      </c>
      <c r="AA79" s="40" t="str">
        <f t="shared" ref="AA79:AA86" si="55">LEFT(W79,3)</f>
        <v>381</v>
      </c>
      <c r="AC79" s="236" t="s">
        <v>1532</v>
      </c>
      <c r="AD79" s="236" t="s">
        <v>1533</v>
      </c>
      <c r="AE79" s="40" t="s">
        <v>3933</v>
      </c>
      <c r="AF79" s="40" t="s">
        <v>3934</v>
      </c>
      <c r="AG79" s="40" t="s">
        <v>3947</v>
      </c>
      <c r="AH79" s="40" t="s">
        <v>3957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48"/>
        <v>Ostali prihodi za posebne namjene</v>
      </c>
      <c r="E80" s="50">
        <v>3239</v>
      </c>
      <c r="F80" s="45" t="str">
        <f t="shared" si="45"/>
        <v>Ostale usluge</v>
      </c>
      <c r="G80" s="328" t="s">
        <v>179</v>
      </c>
      <c r="H80" s="45" t="str">
        <f t="shared" si="46"/>
        <v>REDOVNA DJELATNOST SVEUČILIŠTA U SPLITU (IZ EVIDENCIJSKIH PRIHODA)</v>
      </c>
      <c r="I80" s="45" t="str">
        <f t="shared" si="47"/>
        <v>0942</v>
      </c>
      <c r="J80" s="224">
        <v>5524</v>
      </c>
      <c r="K80" s="224">
        <v>5524</v>
      </c>
      <c r="L80" s="224">
        <v>5524</v>
      </c>
      <c r="M80" s="49"/>
      <c r="N80" s="246" t="str">
        <f>IF(C80="","",'OPĆI DIO'!$C$1)</f>
        <v>2410 SVEUČILIŠTE U SPLITU - PRIRODOSLOVNO - MATEMATIČKI FAKULTET</v>
      </c>
      <c r="O80" s="40" t="str">
        <f t="shared" si="49"/>
        <v>323</v>
      </c>
      <c r="P80" s="40" t="str">
        <f t="shared" si="50"/>
        <v>32</v>
      </c>
      <c r="Q80" s="40" t="str">
        <f t="shared" si="51"/>
        <v>43</v>
      </c>
      <c r="R80" s="40" t="str">
        <f t="shared" si="52"/>
        <v>94</v>
      </c>
      <c r="S80" s="40" t="str">
        <f t="shared" si="53"/>
        <v>3</v>
      </c>
      <c r="W80" s="40">
        <v>3821</v>
      </c>
      <c r="X80" s="40" t="s">
        <v>168</v>
      </c>
      <c r="Z80" s="204" t="str">
        <f t="shared" si="54"/>
        <v>38</v>
      </c>
      <c r="AA80" s="40" t="str">
        <f t="shared" si="55"/>
        <v>382</v>
      </c>
      <c r="AC80" s="236" t="s">
        <v>4061</v>
      </c>
      <c r="AD80" s="236" t="s">
        <v>4062</v>
      </c>
      <c r="AE80" s="40" t="s">
        <v>3933</v>
      </c>
      <c r="AF80" s="40" t="s">
        <v>3934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43</v>
      </c>
      <c r="D81" s="45" t="str">
        <f t="shared" si="48"/>
        <v>Ostali prihodi za posebne namjene</v>
      </c>
      <c r="E81" s="50">
        <v>3241</v>
      </c>
      <c r="F81" s="45" t="str">
        <f t="shared" si="45"/>
        <v>Naknade troškova osobama izvan radnog odnosa</v>
      </c>
      <c r="G81" s="328" t="s">
        <v>179</v>
      </c>
      <c r="H81" s="45" t="str">
        <f t="shared" si="46"/>
        <v>REDOVNA DJELATNOST SVEUČILIŠTA U SPLITU (IZ EVIDENCIJSKIH PRIHODA)</v>
      </c>
      <c r="I81" s="45" t="str">
        <f t="shared" si="47"/>
        <v>0942</v>
      </c>
      <c r="J81" s="224">
        <v>20000</v>
      </c>
      <c r="K81" s="224">
        <v>22050</v>
      </c>
      <c r="L81" s="224">
        <v>22050</v>
      </c>
      <c r="M81" s="49"/>
      <c r="N81" s="246" t="str">
        <f>IF(C81="","",'OPĆI DIO'!$C$1)</f>
        <v>2410 SVEUČILIŠTE U SPLITU - PRIRODOSLOVNO - MATEMATIČKI FAKULTET</v>
      </c>
      <c r="O81" s="40" t="str">
        <f t="shared" si="49"/>
        <v>324</v>
      </c>
      <c r="P81" s="40" t="str">
        <f t="shared" si="50"/>
        <v>32</v>
      </c>
      <c r="Q81" s="40" t="str">
        <f t="shared" si="51"/>
        <v>43</v>
      </c>
      <c r="R81" s="40" t="str">
        <f t="shared" si="52"/>
        <v>94</v>
      </c>
      <c r="S81" s="40" t="str">
        <f t="shared" si="53"/>
        <v>3</v>
      </c>
      <c r="W81" s="40">
        <v>3831</v>
      </c>
      <c r="X81" s="40" t="s">
        <v>151</v>
      </c>
      <c r="Z81" s="204" t="str">
        <f t="shared" si="54"/>
        <v>38</v>
      </c>
      <c r="AA81" s="40" t="str">
        <f t="shared" si="55"/>
        <v>383</v>
      </c>
      <c r="AC81" s="236" t="s">
        <v>1550</v>
      </c>
      <c r="AD81" s="236" t="s">
        <v>2290</v>
      </c>
      <c r="AE81" s="40" t="s">
        <v>3933</v>
      </c>
      <c r="AF81" s="40" t="s">
        <v>3934</v>
      </c>
      <c r="AG81" s="40" t="s">
        <v>3949</v>
      </c>
      <c r="AH81" s="40" t="s">
        <v>3950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43</v>
      </c>
      <c r="D82" s="45" t="str">
        <f t="shared" si="48"/>
        <v>Ostali prihodi za posebne namjene</v>
      </c>
      <c r="E82" s="50">
        <v>3293</v>
      </c>
      <c r="F82" s="45" t="str">
        <f t="shared" si="45"/>
        <v>Reprezentacija</v>
      </c>
      <c r="G82" s="328" t="s">
        <v>179</v>
      </c>
      <c r="H82" s="45" t="str">
        <f t="shared" si="46"/>
        <v>REDOVNA DJELATNOST SVEUČILIŠTA U SPLITU (IZ EVIDENCIJSKIH PRIHODA)</v>
      </c>
      <c r="I82" s="45" t="str">
        <f t="shared" si="47"/>
        <v>0942</v>
      </c>
      <c r="J82" s="224">
        <v>30000</v>
      </c>
      <c r="K82" s="224">
        <v>13000</v>
      </c>
      <c r="L82" s="224">
        <v>13000</v>
      </c>
      <c r="M82" s="49"/>
      <c r="N82" s="246" t="str">
        <f>IF(C82="","",'OPĆI DIO'!$C$1)</f>
        <v>2410 SVEUČILIŠTE U SPLITU - PRIRODOSLOVNO - MATEMATIČKI FAKULTET</v>
      </c>
      <c r="O82" s="40" t="str">
        <f t="shared" si="49"/>
        <v>329</v>
      </c>
      <c r="P82" s="40" t="str">
        <f t="shared" si="50"/>
        <v>32</v>
      </c>
      <c r="Q82" s="40" t="str">
        <f t="shared" si="51"/>
        <v>43</v>
      </c>
      <c r="R82" s="40" t="str">
        <f t="shared" si="52"/>
        <v>94</v>
      </c>
      <c r="S82" s="40" t="str">
        <f t="shared" si="53"/>
        <v>3</v>
      </c>
      <c r="W82" s="40">
        <v>3832</v>
      </c>
      <c r="X82" s="40" t="s">
        <v>191</v>
      </c>
      <c r="Z82" s="204" t="str">
        <f t="shared" si="54"/>
        <v>38</v>
      </c>
      <c r="AA82" s="40" t="str">
        <f t="shared" si="55"/>
        <v>383</v>
      </c>
      <c r="AC82" s="236" t="s">
        <v>4063</v>
      </c>
      <c r="AD82" s="236" t="s">
        <v>4064</v>
      </c>
      <c r="AE82" s="40" t="s">
        <v>3933</v>
      </c>
      <c r="AF82" s="40" t="s">
        <v>3934</v>
      </c>
      <c r="AG82" s="40" t="s">
        <v>3947</v>
      </c>
      <c r="AH82" s="40" t="s">
        <v>3957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43</v>
      </c>
      <c r="D83" s="45" t="str">
        <f t="shared" ref="D83" si="56">IFERROR(VLOOKUP(C83,$T$6:$U$24,2,FALSE),"")</f>
        <v>Ostali prihodi za posebne namjene</v>
      </c>
      <c r="E83" s="50">
        <v>3294</v>
      </c>
      <c r="F83" s="45" t="str">
        <f t="shared" si="45"/>
        <v>Članarine i norme</v>
      </c>
      <c r="G83" s="328" t="s">
        <v>179</v>
      </c>
      <c r="H83" s="45" t="str">
        <f t="shared" si="46"/>
        <v>REDOVNA DJELATNOST SVEUČILIŠTA U SPLITU (IZ EVIDENCIJSKIH PRIHODA)</v>
      </c>
      <c r="I83" s="45" t="str">
        <f t="shared" si="47"/>
        <v>0942</v>
      </c>
      <c r="J83" s="224">
        <v>350</v>
      </c>
      <c r="K83" s="224">
        <v>0</v>
      </c>
      <c r="L83" s="224">
        <v>0</v>
      </c>
      <c r="M83" s="49"/>
      <c r="N83" s="246" t="str">
        <f>IF(C83="","",'OPĆI DIO'!$C$1)</f>
        <v>2410 SVEUČILIŠTE U SPLITU - PRIRODOSLOVNO - MATEMATIČKI FAKULTET</v>
      </c>
      <c r="O83" s="40" t="str">
        <f t="shared" ref="O83" si="57">LEFT(E83,3)</f>
        <v>329</v>
      </c>
      <c r="P83" s="40" t="str">
        <f t="shared" ref="P83" si="58">LEFT(E83,2)</f>
        <v>32</v>
      </c>
      <c r="Q83" s="40" t="str">
        <f t="shared" ref="Q83" si="59">LEFT(C83,3)</f>
        <v>43</v>
      </c>
      <c r="R83" s="40" t="str">
        <f t="shared" ref="R83" si="60">MID(I83,2,2)</f>
        <v>94</v>
      </c>
      <c r="S83" s="40" t="str">
        <f t="shared" ref="S83" si="61">LEFT(E83,1)</f>
        <v>3</v>
      </c>
      <c r="W83" s="40">
        <v>3832</v>
      </c>
      <c r="X83" s="40" t="s">
        <v>191</v>
      </c>
      <c r="Z83" s="204" t="str">
        <f t="shared" ref="Z83" si="62">LEFT(W83,2)</f>
        <v>38</v>
      </c>
      <c r="AA83" s="40" t="str">
        <f t="shared" ref="AA83" si="63">LEFT(W83,3)</f>
        <v>383</v>
      </c>
      <c r="AC83" s="246" t="s">
        <v>4063</v>
      </c>
      <c r="AD83" s="246" t="s">
        <v>4064</v>
      </c>
      <c r="AE83" s="40" t="s">
        <v>3933</v>
      </c>
      <c r="AF83" s="40" t="s">
        <v>3934</v>
      </c>
      <c r="AG83" s="40" t="s">
        <v>3947</v>
      </c>
      <c r="AH83" s="40" t="s">
        <v>3957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43</v>
      </c>
      <c r="D84" s="45" t="str">
        <f t="shared" si="48"/>
        <v>Ostali prihodi za posebne namjene</v>
      </c>
      <c r="E84" s="50">
        <v>3295</v>
      </c>
      <c r="F84" s="45" t="str">
        <f t="shared" si="45"/>
        <v>Pristojbe i naknade</v>
      </c>
      <c r="G84" s="328" t="s">
        <v>179</v>
      </c>
      <c r="H84" s="45" t="str">
        <f t="shared" si="46"/>
        <v>REDOVNA DJELATNOST SVEUČILIŠTA U SPLITU (IZ EVIDENCIJSKIH PRIHODA)</v>
      </c>
      <c r="I84" s="45" t="str">
        <f t="shared" si="47"/>
        <v>0942</v>
      </c>
      <c r="J84" s="224">
        <v>1500</v>
      </c>
      <c r="K84" s="224">
        <v>140</v>
      </c>
      <c r="L84" s="224">
        <v>140</v>
      </c>
      <c r="M84" s="49"/>
      <c r="N84" s="246" t="str">
        <f>IF(C84="","",'OPĆI DIO'!$C$1)</f>
        <v>2410 SVEUČILIŠTE U SPLITU - PRIRODOSLOVNO - MATEMATIČKI FAKULTET</v>
      </c>
      <c r="O84" s="40" t="str">
        <f t="shared" si="49"/>
        <v>329</v>
      </c>
      <c r="P84" s="40" t="str">
        <f t="shared" si="50"/>
        <v>32</v>
      </c>
      <c r="Q84" s="40" t="str">
        <f t="shared" si="51"/>
        <v>43</v>
      </c>
      <c r="R84" s="40" t="str">
        <f t="shared" si="52"/>
        <v>94</v>
      </c>
      <c r="S84" s="40" t="str">
        <f t="shared" si="53"/>
        <v>3</v>
      </c>
      <c r="W84" s="40">
        <v>3833</v>
      </c>
      <c r="X84" s="40" t="s">
        <v>152</v>
      </c>
      <c r="Z84" s="204" t="str">
        <f t="shared" si="54"/>
        <v>38</v>
      </c>
      <c r="AA84" s="40" t="str">
        <f t="shared" si="55"/>
        <v>383</v>
      </c>
      <c r="AC84" s="236" t="s">
        <v>1348</v>
      </c>
      <c r="AD84" s="236" t="s">
        <v>1349</v>
      </c>
      <c r="AE84" s="40" t="s">
        <v>3921</v>
      </c>
      <c r="AF84" s="40" t="s">
        <v>3922</v>
      </c>
      <c r="AG84" s="40" t="s">
        <v>3947</v>
      </c>
      <c r="AH84" s="40" t="s">
        <v>3957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43</v>
      </c>
      <c r="D85" s="45" t="str">
        <f t="shared" si="48"/>
        <v>Ostali prihodi za posebne namjene</v>
      </c>
      <c r="E85" s="50">
        <v>3299</v>
      </c>
      <c r="F85" s="45" t="str">
        <f t="shared" si="45"/>
        <v>Ostali nespomenuti rashodi poslovanja</v>
      </c>
      <c r="G85" s="328" t="s">
        <v>179</v>
      </c>
      <c r="H85" s="45" t="str">
        <f t="shared" si="46"/>
        <v>REDOVNA DJELATNOST SVEUČILIŠTA U SPLITU (IZ EVIDENCIJSKIH PRIHODA)</v>
      </c>
      <c r="I85" s="45" t="str">
        <f t="shared" si="47"/>
        <v>0942</v>
      </c>
      <c r="J85" s="224">
        <v>43000</v>
      </c>
      <c r="K85" s="224">
        <v>1215</v>
      </c>
      <c r="L85" s="224">
        <v>1215</v>
      </c>
      <c r="M85" s="49"/>
      <c r="N85" s="246" t="str">
        <f>IF(C85="","",'OPĆI DIO'!$C$1)</f>
        <v>2410 SVEUČILIŠTE U SPLITU - PRIRODOSLOVNO - MATEMATIČKI FAKULTET</v>
      </c>
      <c r="O85" s="40" t="str">
        <f t="shared" si="49"/>
        <v>329</v>
      </c>
      <c r="P85" s="40" t="str">
        <f t="shared" si="50"/>
        <v>32</v>
      </c>
      <c r="Q85" s="40" t="str">
        <f t="shared" si="51"/>
        <v>43</v>
      </c>
      <c r="R85" s="40" t="str">
        <f t="shared" si="52"/>
        <v>94</v>
      </c>
      <c r="S85" s="40" t="str">
        <f t="shared" si="53"/>
        <v>3</v>
      </c>
      <c r="W85" s="40">
        <v>3834</v>
      </c>
      <c r="X85" s="40" t="s">
        <v>153</v>
      </c>
      <c r="Z85" s="204" t="str">
        <f t="shared" si="54"/>
        <v>38</v>
      </c>
      <c r="AA85" s="40" t="str">
        <f t="shared" si="55"/>
        <v>383</v>
      </c>
      <c r="AC85" s="236" t="s">
        <v>1390</v>
      </c>
      <c r="AD85" s="236" t="s">
        <v>1391</v>
      </c>
      <c r="AE85" s="40" t="s">
        <v>3935</v>
      </c>
      <c r="AF85" s="40" t="s">
        <v>3936</v>
      </c>
      <c r="AG85" s="40" t="s">
        <v>3949</v>
      </c>
      <c r="AH85" s="40" t="s">
        <v>3950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43</v>
      </c>
      <c r="D86" s="45" t="str">
        <f t="shared" si="48"/>
        <v>Ostali prihodi za posebne namjene</v>
      </c>
      <c r="E86" s="50">
        <v>3431</v>
      </c>
      <c r="F86" s="45" t="str">
        <f t="shared" si="45"/>
        <v>Bankarske usluge i usluge platnog prometa</v>
      </c>
      <c r="G86" s="328" t="s">
        <v>179</v>
      </c>
      <c r="H86" s="45" t="str">
        <f t="shared" si="46"/>
        <v>REDOVNA DJELATNOST SVEUČILIŠTA U SPLITU (IZ EVIDENCIJSKIH PRIHODA)</v>
      </c>
      <c r="I86" s="45" t="str">
        <f t="shared" si="47"/>
        <v>0942</v>
      </c>
      <c r="J86" s="224">
        <v>70</v>
      </c>
      <c r="K86" s="224">
        <v>50</v>
      </c>
      <c r="L86" s="224">
        <v>50</v>
      </c>
      <c r="M86" s="49"/>
      <c r="N86" s="246" t="str">
        <f>IF(C86="","",'OPĆI DIO'!$C$1)</f>
        <v>2410 SVEUČILIŠTE U SPLITU - PRIRODOSLOVNO - MATEMATIČKI FAKULTET</v>
      </c>
      <c r="O86" s="40" t="str">
        <f t="shared" si="49"/>
        <v>343</v>
      </c>
      <c r="P86" s="40" t="str">
        <f t="shared" si="50"/>
        <v>34</v>
      </c>
      <c r="Q86" s="40" t="str">
        <f t="shared" si="51"/>
        <v>43</v>
      </c>
      <c r="R86" s="40" t="str">
        <f t="shared" si="52"/>
        <v>94</v>
      </c>
      <c r="S86" s="40" t="str">
        <f t="shared" si="53"/>
        <v>3</v>
      </c>
      <c r="W86" s="40">
        <v>3835</v>
      </c>
      <c r="X86" s="40" t="s">
        <v>154</v>
      </c>
      <c r="Z86" s="204" t="str">
        <f t="shared" si="54"/>
        <v>38</v>
      </c>
      <c r="AA86" s="40" t="str">
        <f t="shared" si="55"/>
        <v>383</v>
      </c>
      <c r="AC86" s="236" t="s">
        <v>1390</v>
      </c>
      <c r="AD86" s="236" t="s">
        <v>1391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43</v>
      </c>
      <c r="D87" s="45" t="str">
        <f t="shared" si="48"/>
        <v>Ostali prihodi za posebne namjene</v>
      </c>
      <c r="E87" s="50">
        <v>3721</v>
      </c>
      <c r="F87" s="45" t="str">
        <f t="shared" si="45"/>
        <v>Naknade građanima i kućanstvima u novcu</v>
      </c>
      <c r="G87" s="328" t="s">
        <v>179</v>
      </c>
      <c r="H87" s="45" t="str">
        <f t="shared" si="46"/>
        <v>REDOVNA DJELATNOST SVEUČILIŠTA U SPLITU (IZ EVIDENCIJSKIH PRIHODA)</v>
      </c>
      <c r="I87" s="45" t="str">
        <f t="shared" si="47"/>
        <v>0942</v>
      </c>
      <c r="J87" s="224">
        <v>14000</v>
      </c>
      <c r="K87" s="224">
        <v>14000</v>
      </c>
      <c r="L87" s="224">
        <v>14000</v>
      </c>
      <c r="M87" s="49"/>
      <c r="N87" s="246" t="str">
        <f>IF(C87="","",'OPĆI DIO'!$C$1)</f>
        <v>2410 SVEUČILIŠTE U SPLITU - PRIRODOSLOVNO - MATEMATIČKI FAKULTET</v>
      </c>
      <c r="O87" s="40" t="str">
        <f t="shared" si="49"/>
        <v>372</v>
      </c>
      <c r="P87" s="40" t="str">
        <f t="shared" si="50"/>
        <v>37</v>
      </c>
      <c r="Q87" s="40" t="str">
        <f t="shared" si="51"/>
        <v>43</v>
      </c>
      <c r="R87" s="40" t="str">
        <f t="shared" si="52"/>
        <v>94</v>
      </c>
      <c r="S87" s="40" t="str">
        <f t="shared" si="53"/>
        <v>3</v>
      </c>
      <c r="W87" s="90">
        <v>3861</v>
      </c>
      <c r="X87" s="40" t="s">
        <v>653</v>
      </c>
      <c r="Y87" s="90"/>
      <c r="Z87" s="204" t="str">
        <f>LEFT(W87,2)</f>
        <v>38</v>
      </c>
      <c r="AA87" s="90" t="str">
        <f>LEFT(W87,3)</f>
        <v>386</v>
      </c>
      <c r="AC87" s="236" t="s">
        <v>1392</v>
      </c>
      <c r="AD87" s="236" t="s">
        <v>1393</v>
      </c>
      <c r="AE87" s="40" t="s">
        <v>3921</v>
      </c>
      <c r="AF87" s="40" t="s">
        <v>3922</v>
      </c>
      <c r="AG87" s="40" t="s">
        <v>3947</v>
      </c>
      <c r="AH87" s="40" t="s">
        <v>3955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43</v>
      </c>
      <c r="D88" s="45" t="str">
        <f t="shared" si="48"/>
        <v>Ostali prihodi za posebne namjene</v>
      </c>
      <c r="E88" s="50">
        <v>3722</v>
      </c>
      <c r="F88" s="45" t="str">
        <f t="shared" si="45"/>
        <v>Naknade građanima i kućanstvima u naravi</v>
      </c>
      <c r="G88" s="328" t="s">
        <v>179</v>
      </c>
      <c r="H88" s="45" t="str">
        <f t="shared" si="46"/>
        <v>REDOVNA DJELATNOST SVEUČILIŠTA U SPLITU (IZ EVIDENCIJSKIH PRIHODA)</v>
      </c>
      <c r="I88" s="45" t="str">
        <f t="shared" si="47"/>
        <v>0942</v>
      </c>
      <c r="J88" s="224">
        <v>3000</v>
      </c>
      <c r="K88" s="224">
        <v>3000</v>
      </c>
      <c r="L88" s="224">
        <v>3000</v>
      </c>
      <c r="M88" s="49"/>
      <c r="N88" s="246" t="str">
        <f>IF(C88="","",'OPĆI DIO'!$C$1)</f>
        <v>2410 SVEUČILIŠTE U SPLITU - PRIRODOSLOVNO - MATEMATIČKI FAKULTET</v>
      </c>
      <c r="O88" s="40" t="str">
        <f t="shared" si="49"/>
        <v>372</v>
      </c>
      <c r="P88" s="40" t="str">
        <f t="shared" si="50"/>
        <v>37</v>
      </c>
      <c r="Q88" s="40" t="str">
        <f t="shared" si="51"/>
        <v>43</v>
      </c>
      <c r="R88" s="40" t="str">
        <f t="shared" si="52"/>
        <v>94</v>
      </c>
      <c r="S88" s="40" t="str">
        <f t="shared" si="53"/>
        <v>3</v>
      </c>
      <c r="W88" s="89">
        <v>3862</v>
      </c>
      <c r="X88" s="40" t="s">
        <v>654</v>
      </c>
      <c r="Z88" s="204" t="str">
        <f>LEFT(W88,2)</f>
        <v>38</v>
      </c>
      <c r="AA88" s="40" t="str">
        <f>LEFT(W88,3)</f>
        <v>386</v>
      </c>
      <c r="AC88" s="236" t="s">
        <v>1396</v>
      </c>
      <c r="AD88" s="236" t="s">
        <v>765</v>
      </c>
      <c r="AE88" s="40" t="s">
        <v>3935</v>
      </c>
      <c r="AF88" s="40" t="s">
        <v>3936</v>
      </c>
      <c r="AG88" s="40" t="s">
        <v>3947</v>
      </c>
      <c r="AH88" s="40" t="s">
        <v>3955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43</v>
      </c>
      <c r="D89" s="45" t="str">
        <f t="shared" ref="D89:D90" si="64">IFERROR(VLOOKUP(C89,$T$6:$U$24,2,FALSE),"")</f>
        <v>Ostali prihodi za posebne namjene</v>
      </c>
      <c r="E89" s="50">
        <v>3811</v>
      </c>
      <c r="F89" s="45" t="str">
        <f t="shared" si="45"/>
        <v>Tekuće donacije u novcu</v>
      </c>
      <c r="G89" s="328" t="s">
        <v>179</v>
      </c>
      <c r="H89" s="45" t="str">
        <f t="shared" si="46"/>
        <v>REDOVNA DJELATNOST SVEUČILIŠTA U SPLITU (IZ EVIDENCIJSKIH PRIHODA)</v>
      </c>
      <c r="I89" s="45" t="str">
        <f t="shared" si="47"/>
        <v>0942</v>
      </c>
      <c r="J89" s="224">
        <v>110</v>
      </c>
      <c r="K89" s="224">
        <v>0</v>
      </c>
      <c r="L89" s="224">
        <v>0</v>
      </c>
      <c r="M89" s="49"/>
      <c r="N89" s="246" t="str">
        <f>IF(C89="","",'OPĆI DIO'!$C$1)</f>
        <v>2410 SVEUČILIŠTE U SPLITU - PRIRODOSLOVNO - MATEMATIČKI FAKULTET</v>
      </c>
      <c r="O89" s="40" t="str">
        <f t="shared" ref="O89:O90" si="65">LEFT(E89,3)</f>
        <v>381</v>
      </c>
      <c r="P89" s="40" t="str">
        <f t="shared" ref="P89:P90" si="66">LEFT(E89,2)</f>
        <v>38</v>
      </c>
      <c r="Q89" s="40" t="str">
        <f t="shared" ref="Q89:Q90" si="67">LEFT(C89,3)</f>
        <v>43</v>
      </c>
      <c r="R89" s="40" t="str">
        <f t="shared" ref="R89:R90" si="68">MID(I89,2,2)</f>
        <v>94</v>
      </c>
      <c r="S89" s="40" t="str">
        <f t="shared" ref="S89:S90" si="69">LEFT(E89,1)</f>
        <v>3</v>
      </c>
      <c r="W89" s="89">
        <v>3862</v>
      </c>
      <c r="X89" s="40" t="s">
        <v>654</v>
      </c>
      <c r="Z89" s="204" t="str">
        <f>LEFT(W89,2)</f>
        <v>38</v>
      </c>
      <c r="AA89" s="40" t="str">
        <f>LEFT(W89,3)</f>
        <v>386</v>
      </c>
      <c r="AC89" s="246" t="s">
        <v>1396</v>
      </c>
      <c r="AD89" s="246" t="s">
        <v>765</v>
      </c>
      <c r="AE89" s="40" t="s">
        <v>3935</v>
      </c>
      <c r="AF89" s="40" t="s">
        <v>3936</v>
      </c>
      <c r="AG89" s="40" t="s">
        <v>3947</v>
      </c>
      <c r="AH89" s="40" t="s">
        <v>3955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43</v>
      </c>
      <c r="D90" s="45" t="str">
        <f t="shared" si="64"/>
        <v>Ostali prihodi za posebne namjene</v>
      </c>
      <c r="E90" s="50">
        <v>4124</v>
      </c>
      <c r="F90" s="45" t="str">
        <f t="shared" si="45"/>
        <v>Ostala prava</v>
      </c>
      <c r="G90" s="328" t="s">
        <v>179</v>
      </c>
      <c r="H90" s="45" t="str">
        <f t="shared" si="46"/>
        <v>REDOVNA DJELATNOST SVEUČILIŠTA U SPLITU (IZ EVIDENCIJSKIH PRIHODA)</v>
      </c>
      <c r="I90" s="45" t="str">
        <f t="shared" si="47"/>
        <v>0942</v>
      </c>
      <c r="J90" s="224">
        <v>3500</v>
      </c>
      <c r="K90" s="224">
        <v>0</v>
      </c>
      <c r="L90" s="224">
        <v>0</v>
      </c>
      <c r="M90" s="49"/>
      <c r="N90" s="246" t="str">
        <f>IF(C90="","",'OPĆI DIO'!$C$1)</f>
        <v>2410 SVEUČILIŠTE U SPLITU - PRIRODOSLOVNO - MATEMATIČKI FAKULTET</v>
      </c>
      <c r="O90" s="40" t="str">
        <f t="shared" si="65"/>
        <v>412</v>
      </c>
      <c r="P90" s="40" t="str">
        <f t="shared" si="66"/>
        <v>41</v>
      </c>
      <c r="Q90" s="40" t="str">
        <f t="shared" si="67"/>
        <v>43</v>
      </c>
      <c r="R90" s="40" t="str">
        <f t="shared" si="68"/>
        <v>94</v>
      </c>
      <c r="S90" s="40" t="str">
        <f t="shared" si="69"/>
        <v>4</v>
      </c>
      <c r="W90" s="89">
        <v>3863</v>
      </c>
      <c r="X90" s="40" t="s">
        <v>655</v>
      </c>
      <c r="Z90" s="204" t="str">
        <f>LEFT(W90,2)</f>
        <v>38</v>
      </c>
      <c r="AA90" s="40" t="str">
        <f>LEFT(W90,3)</f>
        <v>386</v>
      </c>
      <c r="AC90" s="246" t="s">
        <v>1396</v>
      </c>
      <c r="AD90" s="246" t="s">
        <v>765</v>
      </c>
      <c r="AE90" s="40" t="s">
        <v>3921</v>
      </c>
      <c r="AF90" s="40" t="s">
        <v>3922</v>
      </c>
      <c r="AG90" s="40" t="s">
        <v>3947</v>
      </c>
      <c r="AH90" s="40" t="s">
        <v>3955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43</v>
      </c>
      <c r="D91" s="45" t="str">
        <f t="shared" si="48"/>
        <v>Ostali prihodi za posebne namjene</v>
      </c>
      <c r="E91" s="50">
        <v>4221</v>
      </c>
      <c r="F91" s="45" t="str">
        <f t="shared" si="45"/>
        <v>Uredska oprema i namještaj</v>
      </c>
      <c r="G91" s="328" t="s">
        <v>179</v>
      </c>
      <c r="H91" s="45" t="str">
        <f t="shared" si="46"/>
        <v>REDOVNA DJELATNOST SVEUČILIŠTA U SPLITU (IZ EVIDENCIJSKIH PRIHODA)</v>
      </c>
      <c r="I91" s="45" t="str">
        <f t="shared" si="47"/>
        <v>0942</v>
      </c>
      <c r="J91" s="224">
        <v>30000</v>
      </c>
      <c r="K91" s="224">
        <v>17357</v>
      </c>
      <c r="L91" s="224">
        <v>17357</v>
      </c>
      <c r="M91" s="49"/>
      <c r="N91" s="246" t="str">
        <f>IF(C91="","",'OPĆI DIO'!$C$1)</f>
        <v>2410 SVEUČILIŠTE U SPLITU - PRIRODOSLOVNO - MATEMATIČKI FAKULTET</v>
      </c>
      <c r="O91" s="40" t="str">
        <f t="shared" si="49"/>
        <v>422</v>
      </c>
      <c r="P91" s="40" t="str">
        <f t="shared" si="50"/>
        <v>42</v>
      </c>
      <c r="Q91" s="40" t="str">
        <f t="shared" si="51"/>
        <v>43</v>
      </c>
      <c r="R91" s="40" t="str">
        <f t="shared" si="52"/>
        <v>94</v>
      </c>
      <c r="S91" s="40" t="str">
        <f t="shared" si="53"/>
        <v>4</v>
      </c>
      <c r="W91" s="89">
        <v>3863</v>
      </c>
      <c r="X91" s="40" t="s">
        <v>655</v>
      </c>
      <c r="Z91" s="204" t="str">
        <f>LEFT(W91,2)</f>
        <v>38</v>
      </c>
      <c r="AA91" s="40" t="str">
        <f>LEFT(W91,3)</f>
        <v>386</v>
      </c>
      <c r="AC91" s="236" t="s">
        <v>1396</v>
      </c>
      <c r="AD91" s="236" t="s">
        <v>765</v>
      </c>
      <c r="AE91" s="40" t="s">
        <v>3921</v>
      </c>
      <c r="AF91" s="40" t="s">
        <v>3922</v>
      </c>
      <c r="AG91" s="40" t="s">
        <v>3947</v>
      </c>
      <c r="AH91" s="40" t="s">
        <v>3955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43</v>
      </c>
      <c r="D92" s="45" t="str">
        <f t="shared" si="48"/>
        <v>Ostali prihodi za posebne namjene</v>
      </c>
      <c r="E92" s="50">
        <v>4222</v>
      </c>
      <c r="F92" s="45" t="str">
        <f t="shared" si="45"/>
        <v>Komunikacijska oprema</v>
      </c>
      <c r="G92" s="328" t="s">
        <v>179</v>
      </c>
      <c r="H92" s="45" t="str">
        <f t="shared" si="46"/>
        <v>REDOVNA DJELATNOST SVEUČILIŠTA U SPLITU (IZ EVIDENCIJSKIH PRIHODA)</v>
      </c>
      <c r="I92" s="45" t="str">
        <f t="shared" si="47"/>
        <v>0942</v>
      </c>
      <c r="J92" s="224">
        <v>500</v>
      </c>
      <c r="K92" s="224">
        <v>500</v>
      </c>
      <c r="L92" s="224">
        <v>500</v>
      </c>
      <c r="M92" s="49"/>
      <c r="N92" s="246" t="str">
        <f>IF(C92="","",'OPĆI DIO'!$C$1)</f>
        <v>2410 SVEUČILIŠTE U SPLITU - PRIRODOSLOVNO - MATEMATIČKI FAKULTET</v>
      </c>
      <c r="O92" s="40" t="str">
        <f t="shared" si="49"/>
        <v>422</v>
      </c>
      <c r="P92" s="40" t="str">
        <f t="shared" si="50"/>
        <v>42</v>
      </c>
      <c r="Q92" s="40" t="str">
        <f t="shared" si="51"/>
        <v>43</v>
      </c>
      <c r="R92" s="40" t="str">
        <f t="shared" si="52"/>
        <v>94</v>
      </c>
      <c r="S92" s="40" t="str">
        <f t="shared" si="53"/>
        <v>4</v>
      </c>
      <c r="W92" s="40">
        <v>4111</v>
      </c>
      <c r="X92" s="40" t="s">
        <v>155</v>
      </c>
      <c r="Z92" s="204" t="str">
        <f t="shared" ref="Z92:Z113" si="70">LEFT(W92,2)</f>
        <v>41</v>
      </c>
      <c r="AA92" s="40" t="str">
        <f t="shared" ref="AA92:AA137" si="71">LEFT(W92,3)</f>
        <v>411</v>
      </c>
      <c r="AC92" s="236" t="s">
        <v>1190</v>
      </c>
      <c r="AD92" s="236" t="s">
        <v>1191</v>
      </c>
      <c r="AE92" s="40" t="s">
        <v>3921</v>
      </c>
      <c r="AF92" s="40" t="s">
        <v>3922</v>
      </c>
      <c r="AG92" s="40" t="s">
        <v>3947</v>
      </c>
      <c r="AH92" s="40" t="s">
        <v>3955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43</v>
      </c>
      <c r="D93" s="45" t="str">
        <f t="shared" si="48"/>
        <v>Ostali prihodi za posebne namjene</v>
      </c>
      <c r="E93" s="50">
        <v>4223</v>
      </c>
      <c r="F93" s="45" t="str">
        <f t="shared" si="45"/>
        <v>Oprema za održavanje i zaštitu</v>
      </c>
      <c r="G93" s="328" t="s">
        <v>179</v>
      </c>
      <c r="H93" s="45" t="str">
        <f t="shared" si="46"/>
        <v>REDOVNA DJELATNOST SVEUČILIŠTA U SPLITU (IZ EVIDENCIJSKIH PRIHODA)</v>
      </c>
      <c r="I93" s="45" t="str">
        <f t="shared" si="47"/>
        <v>0942</v>
      </c>
      <c r="J93" s="224">
        <v>4000</v>
      </c>
      <c r="K93" s="224">
        <v>1500</v>
      </c>
      <c r="L93" s="224">
        <v>1500</v>
      </c>
      <c r="M93" s="49"/>
      <c r="N93" s="246" t="str">
        <f>IF(C93="","",'OPĆI DIO'!$C$1)</f>
        <v>2410 SVEUČILIŠTE U SPLITU - PRIRODOSLOVNO - MATEMATIČKI FAKULTET</v>
      </c>
      <c r="O93" s="40" t="str">
        <f t="shared" si="49"/>
        <v>422</v>
      </c>
      <c r="P93" s="40" t="str">
        <f t="shared" si="50"/>
        <v>42</v>
      </c>
      <c r="Q93" s="40" t="str">
        <f t="shared" si="51"/>
        <v>43</v>
      </c>
      <c r="R93" s="40" t="str">
        <f t="shared" si="52"/>
        <v>94</v>
      </c>
      <c r="S93" s="40" t="str">
        <f t="shared" si="53"/>
        <v>4</v>
      </c>
      <c r="W93" s="40">
        <v>4113</v>
      </c>
      <c r="X93" s="40" t="s">
        <v>189</v>
      </c>
      <c r="Z93" s="204" t="str">
        <f t="shared" si="70"/>
        <v>41</v>
      </c>
      <c r="AA93" s="40" t="str">
        <f t="shared" si="71"/>
        <v>411</v>
      </c>
      <c r="AC93" s="236" t="s">
        <v>4065</v>
      </c>
      <c r="AD93" s="236" t="s">
        <v>4066</v>
      </c>
      <c r="AE93" s="40" t="s">
        <v>3921</v>
      </c>
      <c r="AF93" s="40" t="s">
        <v>3922</v>
      </c>
      <c r="AG93" s="40" t="s">
        <v>3947</v>
      </c>
      <c r="AH93" s="40" t="s">
        <v>3955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43</v>
      </c>
      <c r="D94" s="45" t="str">
        <f t="shared" si="48"/>
        <v>Ostali prihodi za posebne namjene</v>
      </c>
      <c r="E94" s="50">
        <v>4224</v>
      </c>
      <c r="F94" s="45" t="str">
        <f t="shared" si="45"/>
        <v>Medicinska i laboratorijska oprema</v>
      </c>
      <c r="G94" s="328" t="s">
        <v>179</v>
      </c>
      <c r="H94" s="45" t="str">
        <f t="shared" si="46"/>
        <v>REDOVNA DJELATNOST SVEUČILIŠTA U SPLITU (IZ EVIDENCIJSKIH PRIHODA)</v>
      </c>
      <c r="I94" s="45" t="str">
        <f t="shared" si="47"/>
        <v>0942</v>
      </c>
      <c r="J94" s="224">
        <v>1000</v>
      </c>
      <c r="K94" s="224">
        <v>8405</v>
      </c>
      <c r="L94" s="224">
        <v>8405</v>
      </c>
      <c r="M94" s="49"/>
      <c r="N94" s="246" t="str">
        <f>IF(C94="","",'OPĆI DIO'!$C$1)</f>
        <v>2410 SVEUČILIŠTE U SPLITU - PRIRODOSLOVNO - MATEMATIČKI FAKULTET</v>
      </c>
      <c r="O94" s="40" t="str">
        <f t="shared" si="49"/>
        <v>422</v>
      </c>
      <c r="P94" s="40" t="str">
        <f t="shared" si="50"/>
        <v>42</v>
      </c>
      <c r="Q94" s="40" t="str">
        <f t="shared" si="51"/>
        <v>43</v>
      </c>
      <c r="R94" s="40" t="str">
        <f t="shared" si="52"/>
        <v>94</v>
      </c>
      <c r="S94" s="40" t="str">
        <f t="shared" si="53"/>
        <v>4</v>
      </c>
      <c r="W94" s="40">
        <v>4122</v>
      </c>
      <c r="X94" s="40" t="s">
        <v>156</v>
      </c>
      <c r="Z94" s="204" t="str">
        <f t="shared" si="70"/>
        <v>41</v>
      </c>
      <c r="AA94" s="40" t="str">
        <f t="shared" si="71"/>
        <v>412</v>
      </c>
      <c r="AC94" s="236" t="s">
        <v>1526</v>
      </c>
      <c r="AD94" s="236" t="s">
        <v>1527</v>
      </c>
      <c r="AE94" s="40" t="s">
        <v>3921</v>
      </c>
      <c r="AF94" s="40" t="s">
        <v>3922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43</v>
      </c>
      <c r="D95" s="45" t="str">
        <f t="shared" si="48"/>
        <v>Ostali prihodi za posebne namjene</v>
      </c>
      <c r="E95" s="50">
        <v>4225</v>
      </c>
      <c r="F95" s="45" t="str">
        <f t="shared" si="45"/>
        <v>Instrumenti, uređaji i strojevi</v>
      </c>
      <c r="G95" s="328" t="s">
        <v>179</v>
      </c>
      <c r="H95" s="45" t="str">
        <f t="shared" si="46"/>
        <v>REDOVNA DJELATNOST SVEUČILIŠTA U SPLITU (IZ EVIDENCIJSKIH PRIHODA)</v>
      </c>
      <c r="I95" s="45" t="str">
        <f t="shared" si="47"/>
        <v>0942</v>
      </c>
      <c r="J95" s="224">
        <v>9000</v>
      </c>
      <c r="K95" s="224">
        <v>1543</v>
      </c>
      <c r="L95" s="224">
        <v>1543</v>
      </c>
      <c r="M95" s="49"/>
      <c r="N95" s="246" t="str">
        <f>IF(C95="","",'OPĆI DIO'!$C$1)</f>
        <v>2410 SVEUČILIŠTE U SPLITU - PRIRODOSLOVNO - MATEMATIČKI FAKULTET</v>
      </c>
      <c r="O95" s="40" t="str">
        <f t="shared" si="49"/>
        <v>422</v>
      </c>
      <c r="P95" s="40" t="str">
        <f t="shared" si="50"/>
        <v>42</v>
      </c>
      <c r="Q95" s="40" t="str">
        <f t="shared" si="51"/>
        <v>43</v>
      </c>
      <c r="R95" s="40" t="str">
        <f t="shared" si="52"/>
        <v>94</v>
      </c>
      <c r="S95" s="40" t="str">
        <f t="shared" si="53"/>
        <v>4</v>
      </c>
      <c r="W95" s="40">
        <v>4123</v>
      </c>
      <c r="X95" s="40" t="s">
        <v>127</v>
      </c>
      <c r="Z95" s="204" t="str">
        <f t="shared" si="70"/>
        <v>41</v>
      </c>
      <c r="AA95" s="40" t="str">
        <f t="shared" si="71"/>
        <v>412</v>
      </c>
      <c r="AC95" s="236" t="s">
        <v>1535</v>
      </c>
      <c r="AD95" s="236" t="s">
        <v>1536</v>
      </c>
      <c r="AE95" s="40" t="s">
        <v>3921</v>
      </c>
      <c r="AF95" s="40" t="s">
        <v>3922</v>
      </c>
      <c r="AG95" s="40" t="s">
        <v>3949</v>
      </c>
      <c r="AH95" s="40" t="s">
        <v>3950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43</v>
      </c>
      <c r="D96" s="45" t="str">
        <f t="shared" si="48"/>
        <v>Ostali prihodi za posebne namjene</v>
      </c>
      <c r="E96" s="50">
        <v>4227</v>
      </c>
      <c r="F96" s="45" t="str">
        <f t="shared" si="45"/>
        <v>Uređaji, strojevi i oprema za ostale namjene</v>
      </c>
      <c r="G96" s="328" t="s">
        <v>179</v>
      </c>
      <c r="H96" s="45" t="str">
        <f t="shared" si="46"/>
        <v>REDOVNA DJELATNOST SVEUČILIŠTA U SPLITU (IZ EVIDENCIJSKIH PRIHODA)</v>
      </c>
      <c r="I96" s="45" t="str">
        <f t="shared" si="47"/>
        <v>0942</v>
      </c>
      <c r="J96" s="224">
        <v>8000</v>
      </c>
      <c r="K96" s="224">
        <v>2175</v>
      </c>
      <c r="L96" s="224">
        <v>2175</v>
      </c>
      <c r="M96" s="49"/>
      <c r="N96" s="246" t="str">
        <f>IF(C96="","",'OPĆI DIO'!$C$1)</f>
        <v>2410 SVEUČILIŠTE U SPLITU - PRIRODOSLOVNO - MATEMATIČKI FAKULTET</v>
      </c>
      <c r="O96" s="40" t="str">
        <f t="shared" si="49"/>
        <v>422</v>
      </c>
      <c r="P96" s="40" t="str">
        <f t="shared" si="50"/>
        <v>42</v>
      </c>
      <c r="Q96" s="40" t="str">
        <f t="shared" si="51"/>
        <v>43</v>
      </c>
      <c r="R96" s="40" t="str">
        <f t="shared" si="52"/>
        <v>94</v>
      </c>
      <c r="S96" s="40" t="str">
        <f t="shared" si="53"/>
        <v>4</v>
      </c>
      <c r="W96" s="40">
        <v>4124</v>
      </c>
      <c r="X96" s="40" t="s">
        <v>113</v>
      </c>
      <c r="Z96" s="204" t="str">
        <f t="shared" si="70"/>
        <v>41</v>
      </c>
      <c r="AA96" s="40" t="str">
        <f t="shared" si="71"/>
        <v>412</v>
      </c>
      <c r="AC96" s="236" t="s">
        <v>1553</v>
      </c>
      <c r="AD96" s="236" t="s">
        <v>1554</v>
      </c>
      <c r="AE96" s="40" t="s">
        <v>3921</v>
      </c>
      <c r="AF96" s="40" t="s">
        <v>3922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50">
        <v>43</v>
      </c>
      <c r="D97" s="45" t="str">
        <f t="shared" si="48"/>
        <v>Ostali prihodi za posebne namjene</v>
      </c>
      <c r="E97" s="50">
        <v>4241</v>
      </c>
      <c r="F97" s="45" t="str">
        <f t="shared" si="45"/>
        <v>Knjige</v>
      </c>
      <c r="G97" s="328" t="s">
        <v>179</v>
      </c>
      <c r="H97" s="45" t="str">
        <f t="shared" si="46"/>
        <v>REDOVNA DJELATNOST SVEUČILIŠTA U SPLITU (IZ EVIDENCIJSKIH PRIHODA)</v>
      </c>
      <c r="I97" s="45" t="str">
        <f t="shared" si="47"/>
        <v>0942</v>
      </c>
      <c r="J97" s="224">
        <v>3700</v>
      </c>
      <c r="K97" s="224">
        <v>1500</v>
      </c>
      <c r="L97" s="224">
        <v>1500</v>
      </c>
      <c r="M97" s="49"/>
      <c r="N97" s="246" t="str">
        <f>IF(C97="","",'OPĆI DIO'!$C$1)</f>
        <v>2410 SVEUČILIŠTE U SPLITU - PRIRODOSLOVNO - MATEMATIČKI FAKULTET</v>
      </c>
      <c r="O97" s="40" t="str">
        <f t="shared" si="49"/>
        <v>424</v>
      </c>
      <c r="P97" s="40" t="str">
        <f t="shared" si="50"/>
        <v>42</v>
      </c>
      <c r="Q97" s="40" t="str">
        <f t="shared" si="51"/>
        <v>43</v>
      </c>
      <c r="R97" s="40" t="str">
        <f t="shared" si="52"/>
        <v>94</v>
      </c>
      <c r="S97" s="40" t="str">
        <f t="shared" si="53"/>
        <v>4</v>
      </c>
      <c r="W97" s="40">
        <v>4126</v>
      </c>
      <c r="X97" s="40" t="s">
        <v>157</v>
      </c>
      <c r="Z97" s="204" t="str">
        <f t="shared" si="70"/>
        <v>41</v>
      </c>
      <c r="AA97" s="40" t="str">
        <f t="shared" si="71"/>
        <v>412</v>
      </c>
      <c r="AC97" s="236" t="s">
        <v>1557</v>
      </c>
      <c r="AD97" s="236" t="s">
        <v>1558</v>
      </c>
      <c r="AE97" s="40" t="s">
        <v>3921</v>
      </c>
      <c r="AF97" s="40" t="s">
        <v>3922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43</v>
      </c>
      <c r="D98" s="45" t="str">
        <f t="shared" si="48"/>
        <v>Ostali prihodi za posebne namjene</v>
      </c>
      <c r="E98" s="50">
        <v>4262</v>
      </c>
      <c r="F98" s="45" t="str">
        <f t="shared" si="45"/>
        <v>Ulaganja u računalne programe</v>
      </c>
      <c r="G98" s="328" t="s">
        <v>179</v>
      </c>
      <c r="H98" s="45" t="str">
        <f t="shared" si="46"/>
        <v>REDOVNA DJELATNOST SVEUČILIŠTA U SPLITU (IZ EVIDENCIJSKIH PRIHODA)</v>
      </c>
      <c r="I98" s="45" t="str">
        <f t="shared" si="47"/>
        <v>0942</v>
      </c>
      <c r="J98" s="224">
        <v>1900</v>
      </c>
      <c r="K98" s="224">
        <v>1900</v>
      </c>
      <c r="L98" s="224">
        <v>1900</v>
      </c>
      <c r="M98" s="49"/>
      <c r="N98" s="246" t="str">
        <f>IF(C98="","",'OPĆI DIO'!$C$1)</f>
        <v>2410 SVEUČILIŠTE U SPLITU - PRIRODOSLOVNO - MATEMATIČKI FAKULTET</v>
      </c>
      <c r="O98" s="40" t="str">
        <f t="shared" si="49"/>
        <v>426</v>
      </c>
      <c r="P98" s="40" t="str">
        <f t="shared" si="50"/>
        <v>42</v>
      </c>
      <c r="Q98" s="40" t="str">
        <f t="shared" si="51"/>
        <v>43</v>
      </c>
      <c r="R98" s="40" t="str">
        <f t="shared" si="52"/>
        <v>94</v>
      </c>
      <c r="S98" s="40" t="str">
        <f t="shared" si="53"/>
        <v>4</v>
      </c>
      <c r="W98" s="40">
        <v>4211</v>
      </c>
      <c r="X98" s="40" t="s">
        <v>171</v>
      </c>
      <c r="Z98" s="204" t="str">
        <f t="shared" si="70"/>
        <v>42</v>
      </c>
      <c r="AA98" s="40" t="str">
        <f t="shared" si="71"/>
        <v>421</v>
      </c>
      <c r="AC98" s="236" t="s">
        <v>1560</v>
      </c>
      <c r="AD98" s="236" t="s">
        <v>2293</v>
      </c>
      <c r="AE98" s="40" t="s">
        <v>3921</v>
      </c>
      <c r="AF98" s="40" t="s">
        <v>3922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52</v>
      </c>
      <c r="D99" s="45" t="str">
        <f t="shared" si="48"/>
        <v>Ostale pomoći</v>
      </c>
      <c r="E99" s="50">
        <v>3111</v>
      </c>
      <c r="F99" s="45" t="str">
        <f t="shared" si="45"/>
        <v>Plaće za redovan rad</v>
      </c>
      <c r="G99" s="328" t="s">
        <v>179</v>
      </c>
      <c r="H99" s="45" t="str">
        <f t="shared" si="46"/>
        <v>REDOVNA DJELATNOST SVEUČILIŠTA U SPLITU (IZ EVIDENCIJSKIH PRIHODA)</v>
      </c>
      <c r="I99" s="45" t="str">
        <f t="shared" si="47"/>
        <v>0942</v>
      </c>
      <c r="J99" s="224">
        <v>215000</v>
      </c>
      <c r="K99" s="224">
        <v>28000</v>
      </c>
      <c r="L99" s="224">
        <v>21646</v>
      </c>
      <c r="M99" s="49"/>
      <c r="N99" s="246" t="str">
        <f>IF(C99="","",'OPĆI DIO'!$C$1)</f>
        <v>2410 SVEUČILIŠTE U SPLITU - PRIRODOSLOVNO - MATEMATIČKI FAKULTET</v>
      </c>
      <c r="O99" s="40" t="str">
        <f t="shared" si="49"/>
        <v>311</v>
      </c>
      <c r="P99" s="40" t="str">
        <f t="shared" si="50"/>
        <v>31</v>
      </c>
      <c r="Q99" s="40" t="str">
        <f t="shared" si="51"/>
        <v>52</v>
      </c>
      <c r="R99" s="40" t="str">
        <f t="shared" si="52"/>
        <v>94</v>
      </c>
      <c r="S99" s="40" t="str">
        <f t="shared" si="53"/>
        <v>3</v>
      </c>
      <c r="W99" s="40">
        <v>4212</v>
      </c>
      <c r="X99" s="40" t="s">
        <v>59</v>
      </c>
      <c r="Z99" s="204" t="str">
        <f t="shared" si="70"/>
        <v>42</v>
      </c>
      <c r="AA99" s="40" t="str">
        <f t="shared" si="71"/>
        <v>421</v>
      </c>
      <c r="AC99" s="236" t="s">
        <v>1397</v>
      </c>
      <c r="AD99" s="236" t="s">
        <v>1398</v>
      </c>
      <c r="AE99" s="40" t="s">
        <v>3935</v>
      </c>
      <c r="AF99" s="40" t="s">
        <v>3936</v>
      </c>
      <c r="AG99" s="40" t="s">
        <v>3949</v>
      </c>
      <c r="AH99" s="40" t="s">
        <v>3950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52</v>
      </c>
      <c r="D100" s="45" t="str">
        <f t="shared" si="48"/>
        <v>Ostale pomoći</v>
      </c>
      <c r="E100" s="50">
        <v>3121</v>
      </c>
      <c r="F100" s="45" t="str">
        <f t="shared" si="45"/>
        <v>Ostali rashodi za zaposlene</v>
      </c>
      <c r="G100" s="328" t="s">
        <v>179</v>
      </c>
      <c r="H100" s="45" t="str">
        <f t="shared" si="46"/>
        <v>REDOVNA DJELATNOST SVEUČILIŠTA U SPLITU (IZ EVIDENCIJSKIH PRIHODA)</v>
      </c>
      <c r="I100" s="45" t="str">
        <f t="shared" si="47"/>
        <v>0942</v>
      </c>
      <c r="J100" s="224">
        <v>10000</v>
      </c>
      <c r="K100" s="224">
        <v>30000</v>
      </c>
      <c r="L100" s="224">
        <v>30000</v>
      </c>
      <c r="M100" s="49"/>
      <c r="N100" s="246" t="str">
        <f>IF(C100="","",'OPĆI DIO'!$C$1)</f>
        <v>2410 SVEUČILIŠTE U SPLITU - PRIRODOSLOVNO - MATEMATIČKI FAKULTET</v>
      </c>
      <c r="O100" s="40" t="str">
        <f t="shared" si="49"/>
        <v>312</v>
      </c>
      <c r="P100" s="40" t="str">
        <f t="shared" si="50"/>
        <v>31</v>
      </c>
      <c r="Q100" s="40" t="str">
        <f t="shared" si="51"/>
        <v>52</v>
      </c>
      <c r="R100" s="40" t="str">
        <f t="shared" si="52"/>
        <v>94</v>
      </c>
      <c r="S100" s="40" t="str">
        <f t="shared" si="53"/>
        <v>3</v>
      </c>
      <c r="W100" s="40">
        <v>4213</v>
      </c>
      <c r="X100" s="40" t="s">
        <v>158</v>
      </c>
      <c r="Z100" s="204" t="str">
        <f t="shared" si="70"/>
        <v>42</v>
      </c>
      <c r="AA100" s="40" t="str">
        <f t="shared" si="71"/>
        <v>421</v>
      </c>
      <c r="AC100" s="236" t="s">
        <v>1397</v>
      </c>
      <c r="AD100" s="236" t="s">
        <v>1398</v>
      </c>
      <c r="AE100" s="40" t="s">
        <v>3937</v>
      </c>
      <c r="AF100" s="40" t="s">
        <v>3938</v>
      </c>
      <c r="AG100" s="40" t="s">
        <v>3949</v>
      </c>
      <c r="AH100" s="40" t="s">
        <v>3950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52</v>
      </c>
      <c r="D101" s="45" t="str">
        <f t="shared" si="48"/>
        <v>Ostale pomoći</v>
      </c>
      <c r="E101" s="50">
        <v>3132</v>
      </c>
      <c r="F101" s="45" t="str">
        <f t="shared" si="45"/>
        <v>Doprinosi za obvezno zdravstveno osiguranje</v>
      </c>
      <c r="G101" s="328" t="s">
        <v>179</v>
      </c>
      <c r="H101" s="45" t="str">
        <f t="shared" si="46"/>
        <v>REDOVNA DJELATNOST SVEUČILIŠTA U SPLITU (IZ EVIDENCIJSKIH PRIHODA)</v>
      </c>
      <c r="I101" s="45" t="str">
        <f t="shared" si="47"/>
        <v>0942</v>
      </c>
      <c r="J101" s="224">
        <v>35475</v>
      </c>
      <c r="K101" s="224">
        <v>4620</v>
      </c>
      <c r="L101" s="224">
        <v>3571</v>
      </c>
      <c r="M101" s="49"/>
      <c r="N101" s="246" t="str">
        <f>IF(C101="","",'OPĆI DIO'!$C$1)</f>
        <v>2410 SVEUČILIŠTE U SPLITU - PRIRODOSLOVNO - MATEMATIČKI FAKULTET</v>
      </c>
      <c r="O101" s="40" t="str">
        <f t="shared" si="49"/>
        <v>313</v>
      </c>
      <c r="P101" s="40" t="str">
        <f t="shared" si="50"/>
        <v>31</v>
      </c>
      <c r="Q101" s="40" t="str">
        <f t="shared" si="51"/>
        <v>52</v>
      </c>
      <c r="R101" s="40" t="str">
        <f t="shared" si="52"/>
        <v>94</v>
      </c>
      <c r="S101" s="40" t="str">
        <f t="shared" si="53"/>
        <v>3</v>
      </c>
      <c r="W101" s="40">
        <v>4214</v>
      </c>
      <c r="X101" s="40" t="s">
        <v>159</v>
      </c>
      <c r="Z101" s="204" t="str">
        <f t="shared" si="70"/>
        <v>42</v>
      </c>
      <c r="AA101" s="40" t="str">
        <f t="shared" si="71"/>
        <v>421</v>
      </c>
      <c r="AC101" s="236" t="s">
        <v>1401</v>
      </c>
      <c r="AD101" s="236" t="s">
        <v>1402</v>
      </c>
      <c r="AE101" s="40" t="s">
        <v>3937</v>
      </c>
      <c r="AF101" s="40" t="s">
        <v>3938</v>
      </c>
      <c r="AG101" s="40" t="s">
        <v>3949</v>
      </c>
      <c r="AH101" s="40" t="s">
        <v>3950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52</v>
      </c>
      <c r="D102" s="45" t="str">
        <f t="shared" si="48"/>
        <v>Ostale pomoći</v>
      </c>
      <c r="E102" s="50">
        <v>3211</v>
      </c>
      <c r="F102" s="45" t="str">
        <f t="shared" si="45"/>
        <v>Službena putovanja</v>
      </c>
      <c r="G102" s="328" t="s">
        <v>179</v>
      </c>
      <c r="H102" s="45" t="str">
        <f t="shared" si="46"/>
        <v>REDOVNA DJELATNOST SVEUČILIŠTA U SPLITU (IZ EVIDENCIJSKIH PRIHODA)</v>
      </c>
      <c r="I102" s="45" t="str">
        <f t="shared" si="47"/>
        <v>0942</v>
      </c>
      <c r="J102" s="224">
        <v>80000</v>
      </c>
      <c r="K102" s="224">
        <v>67155</v>
      </c>
      <c r="L102" s="224">
        <v>67155</v>
      </c>
      <c r="M102" s="49"/>
      <c r="N102" s="246" t="str">
        <f>IF(C102="","",'OPĆI DIO'!$C$1)</f>
        <v>2410 SVEUČILIŠTE U SPLITU - PRIRODOSLOVNO - MATEMATIČKI FAKULTET</v>
      </c>
      <c r="O102" s="40" t="str">
        <f t="shared" si="49"/>
        <v>321</v>
      </c>
      <c r="P102" s="40" t="str">
        <f t="shared" si="50"/>
        <v>32</v>
      </c>
      <c r="Q102" s="40" t="str">
        <f t="shared" si="51"/>
        <v>52</v>
      </c>
      <c r="R102" s="40" t="str">
        <f t="shared" si="52"/>
        <v>94</v>
      </c>
      <c r="S102" s="40" t="str">
        <f t="shared" si="53"/>
        <v>3</v>
      </c>
      <c r="W102" s="40">
        <v>4221</v>
      </c>
      <c r="X102" s="40" t="s">
        <v>94</v>
      </c>
      <c r="Z102" s="204" t="str">
        <f t="shared" si="70"/>
        <v>42</v>
      </c>
      <c r="AA102" s="40" t="str">
        <f t="shared" si="71"/>
        <v>422</v>
      </c>
      <c r="AC102" s="236" t="s">
        <v>1403</v>
      </c>
      <c r="AD102" s="236" t="s">
        <v>765</v>
      </c>
      <c r="AE102" s="40" t="s">
        <v>3935</v>
      </c>
      <c r="AF102" s="40" t="s">
        <v>3936</v>
      </c>
      <c r="AG102" s="40" t="s">
        <v>3947</v>
      </c>
      <c r="AH102" s="40" t="s">
        <v>3957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52</v>
      </c>
      <c r="D103" s="45" t="str">
        <f t="shared" ref="D103" si="72">IFERROR(VLOOKUP(C103,$T$6:$U$24,2,FALSE),"")</f>
        <v>Ostale pomoći</v>
      </c>
      <c r="E103" s="50">
        <v>3212</v>
      </c>
      <c r="F103" s="45" t="str">
        <f t="shared" si="45"/>
        <v>Naknade za prijevoz, za rad na terenu i odvojeni život</v>
      </c>
      <c r="G103" s="328" t="s">
        <v>179</v>
      </c>
      <c r="H103" s="45" t="str">
        <f t="shared" si="46"/>
        <v>REDOVNA DJELATNOST SVEUČILIŠTA U SPLITU (IZ EVIDENCIJSKIH PRIHODA)</v>
      </c>
      <c r="I103" s="45" t="str">
        <f t="shared" si="47"/>
        <v>0942</v>
      </c>
      <c r="J103" s="224">
        <v>2000</v>
      </c>
      <c r="K103" s="224">
        <v>0</v>
      </c>
      <c r="L103" s="224">
        <v>0</v>
      </c>
      <c r="M103" s="49"/>
      <c r="N103" s="246" t="str">
        <f>IF(C103="","",'OPĆI DIO'!$C$1)</f>
        <v>2410 SVEUČILIŠTE U SPLITU - PRIRODOSLOVNO - MATEMATIČKI FAKULTET</v>
      </c>
      <c r="O103" s="40" t="str">
        <f t="shared" ref="O103" si="73">LEFT(E103,3)</f>
        <v>321</v>
      </c>
      <c r="P103" s="40" t="str">
        <f t="shared" ref="P103" si="74">LEFT(E103,2)</f>
        <v>32</v>
      </c>
      <c r="Q103" s="40" t="str">
        <f t="shared" ref="Q103" si="75">LEFT(C103,3)</f>
        <v>52</v>
      </c>
      <c r="R103" s="40" t="str">
        <f t="shared" ref="R103" si="76">MID(I103,2,2)</f>
        <v>94</v>
      </c>
      <c r="S103" s="40" t="str">
        <f t="shared" ref="S103" si="77">LEFT(E103,1)</f>
        <v>3</v>
      </c>
      <c r="W103" s="40">
        <v>4222</v>
      </c>
      <c r="X103" s="40" t="s">
        <v>105</v>
      </c>
      <c r="Z103" s="204" t="str">
        <f t="shared" ref="Z103" si="78">LEFT(W103,2)</f>
        <v>42</v>
      </c>
      <c r="AA103" s="40" t="str">
        <f t="shared" ref="AA103" si="79">LEFT(W103,3)</f>
        <v>422</v>
      </c>
      <c r="AC103" s="246" t="s">
        <v>1192</v>
      </c>
      <c r="AD103" s="246" t="s">
        <v>939</v>
      </c>
      <c r="AE103" s="40" t="s">
        <v>3937</v>
      </c>
      <c r="AF103" s="40" t="s">
        <v>3938</v>
      </c>
      <c r="AG103" s="40" t="s">
        <v>3947</v>
      </c>
      <c r="AH103" s="40" t="s">
        <v>3957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52</v>
      </c>
      <c r="D104" s="45" t="str">
        <f t="shared" si="48"/>
        <v>Ostale pomoći</v>
      </c>
      <c r="E104" s="50">
        <v>3213</v>
      </c>
      <c r="F104" s="45" t="str">
        <f t="shared" si="45"/>
        <v>Stručno usavršavanje zaposlenika</v>
      </c>
      <c r="G104" s="328" t="s">
        <v>179</v>
      </c>
      <c r="H104" s="45" t="str">
        <f t="shared" si="46"/>
        <v>REDOVNA DJELATNOST SVEUČILIŠTA U SPLITU (IZ EVIDENCIJSKIH PRIHODA)</v>
      </c>
      <c r="I104" s="45" t="str">
        <f t="shared" si="47"/>
        <v>0942</v>
      </c>
      <c r="J104" s="224">
        <v>17000</v>
      </c>
      <c r="K104" s="224">
        <v>4645</v>
      </c>
      <c r="L104" s="224">
        <v>1327</v>
      </c>
      <c r="M104" s="49"/>
      <c r="N104" s="246" t="str">
        <f>IF(C104="","",'OPĆI DIO'!$C$1)</f>
        <v>2410 SVEUČILIŠTE U SPLITU - PRIRODOSLOVNO - MATEMATIČKI FAKULTET</v>
      </c>
      <c r="O104" s="40" t="str">
        <f t="shared" si="49"/>
        <v>321</v>
      </c>
      <c r="P104" s="40" t="str">
        <f t="shared" si="50"/>
        <v>32</v>
      </c>
      <c r="Q104" s="40" t="str">
        <f t="shared" si="51"/>
        <v>52</v>
      </c>
      <c r="R104" s="40" t="str">
        <f t="shared" si="52"/>
        <v>94</v>
      </c>
      <c r="S104" s="40" t="str">
        <f t="shared" si="53"/>
        <v>3</v>
      </c>
      <c r="W104" s="40">
        <v>4222</v>
      </c>
      <c r="X104" s="40" t="s">
        <v>105</v>
      </c>
      <c r="Z104" s="204" t="str">
        <f t="shared" si="70"/>
        <v>42</v>
      </c>
      <c r="AA104" s="40" t="str">
        <f t="shared" si="71"/>
        <v>422</v>
      </c>
      <c r="AC104" s="236" t="s">
        <v>1192</v>
      </c>
      <c r="AD104" s="236" t="s">
        <v>939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52</v>
      </c>
      <c r="D105" s="45" t="str">
        <f t="shared" si="48"/>
        <v>Ostale pomoći</v>
      </c>
      <c r="E105" s="50">
        <v>3221</v>
      </c>
      <c r="F105" s="45" t="str">
        <f t="shared" si="45"/>
        <v>Uredski materijal i ostali materijalni rashodi</v>
      </c>
      <c r="G105" s="328" t="s">
        <v>179</v>
      </c>
      <c r="H105" s="45" t="str">
        <f t="shared" si="46"/>
        <v>REDOVNA DJELATNOST SVEUČILIŠTA U SPLITU (IZ EVIDENCIJSKIH PRIHODA)</v>
      </c>
      <c r="I105" s="45" t="str">
        <f t="shared" si="47"/>
        <v>0942</v>
      </c>
      <c r="J105" s="224">
        <v>28000</v>
      </c>
      <c r="K105" s="224">
        <v>0</v>
      </c>
      <c r="L105" s="224">
        <v>0</v>
      </c>
      <c r="M105" s="49"/>
      <c r="N105" s="246" t="str">
        <f>IF(C105="","",'OPĆI DIO'!$C$1)</f>
        <v>2410 SVEUČILIŠTE U SPLITU - PRIRODOSLOVNO - MATEMATIČKI FAKULTET</v>
      </c>
      <c r="O105" s="40" t="str">
        <f t="shared" si="49"/>
        <v>322</v>
      </c>
      <c r="P105" s="40" t="str">
        <f t="shared" si="50"/>
        <v>32</v>
      </c>
      <c r="Q105" s="40" t="str">
        <f t="shared" si="51"/>
        <v>52</v>
      </c>
      <c r="R105" s="40" t="str">
        <f t="shared" si="52"/>
        <v>94</v>
      </c>
      <c r="S105" s="40" t="str">
        <f t="shared" si="53"/>
        <v>3</v>
      </c>
      <c r="W105" s="40">
        <v>4223</v>
      </c>
      <c r="X105" s="40" t="s">
        <v>118</v>
      </c>
      <c r="Z105" s="204" t="str">
        <f t="shared" si="70"/>
        <v>42</v>
      </c>
      <c r="AA105" s="40" t="str">
        <f t="shared" si="71"/>
        <v>422</v>
      </c>
      <c r="AC105" s="236" t="s">
        <v>1404</v>
      </c>
      <c r="AD105" s="236" t="s">
        <v>1405</v>
      </c>
      <c r="AE105" s="40" t="s">
        <v>3937</v>
      </c>
      <c r="AF105" s="40" t="s">
        <v>3938</v>
      </c>
      <c r="AG105" s="40" t="s">
        <v>3947</v>
      </c>
      <c r="AH105" s="40" t="s">
        <v>3957</v>
      </c>
    </row>
    <row r="106" spans="1:34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50">
        <v>52</v>
      </c>
      <c r="D106" s="45" t="str">
        <f t="shared" si="48"/>
        <v>Ostale pomoći</v>
      </c>
      <c r="E106" s="50">
        <v>3223</v>
      </c>
      <c r="F106" s="45" t="str">
        <f t="shared" si="45"/>
        <v>Energija</v>
      </c>
      <c r="G106" s="328" t="s">
        <v>179</v>
      </c>
      <c r="H106" s="45" t="str">
        <f t="shared" si="46"/>
        <v>REDOVNA DJELATNOST SVEUČILIŠTA U SPLITU (IZ EVIDENCIJSKIH PRIHODA)</v>
      </c>
      <c r="I106" s="45" t="str">
        <f t="shared" si="47"/>
        <v>0942</v>
      </c>
      <c r="J106" s="224">
        <v>1300</v>
      </c>
      <c r="K106" s="224">
        <v>1327</v>
      </c>
      <c r="L106" s="224">
        <v>2710</v>
      </c>
      <c r="M106" s="49"/>
      <c r="N106" s="246" t="str">
        <f>IF(C106="","",'OPĆI DIO'!$C$1)</f>
        <v>2410 SVEUČILIŠTE U SPLITU - PRIRODOSLOVNO - MATEMATIČKI FAKULTET</v>
      </c>
      <c r="O106" s="40" t="str">
        <f t="shared" si="49"/>
        <v>322</v>
      </c>
      <c r="P106" s="40" t="str">
        <f t="shared" si="50"/>
        <v>32</v>
      </c>
      <c r="Q106" s="40" t="str">
        <f t="shared" si="51"/>
        <v>52</v>
      </c>
      <c r="R106" s="40" t="str">
        <f t="shared" si="52"/>
        <v>94</v>
      </c>
      <c r="S106" s="40" t="str">
        <f t="shared" si="53"/>
        <v>3</v>
      </c>
      <c r="W106" s="40">
        <v>4224</v>
      </c>
      <c r="X106" s="40" t="s">
        <v>111</v>
      </c>
      <c r="Z106" s="204" t="str">
        <f t="shared" si="70"/>
        <v>42</v>
      </c>
      <c r="AA106" s="40" t="str">
        <f t="shared" si="71"/>
        <v>422</v>
      </c>
      <c r="AC106" s="236" t="s">
        <v>1193</v>
      </c>
      <c r="AD106" s="236" t="s">
        <v>1194</v>
      </c>
      <c r="AE106" s="40" t="s">
        <v>3937</v>
      </c>
      <c r="AF106" s="40" t="s">
        <v>3938</v>
      </c>
      <c r="AG106" s="40" t="s">
        <v>3947</v>
      </c>
      <c r="AH106" s="40" t="s">
        <v>3957</v>
      </c>
    </row>
    <row r="107" spans="1:34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52</v>
      </c>
      <c r="D107" s="45" t="str">
        <f t="shared" si="48"/>
        <v>Ostale pomoći</v>
      </c>
      <c r="E107" s="50">
        <v>3224</v>
      </c>
      <c r="F107" s="45" t="str">
        <f t="shared" si="45"/>
        <v>Materijal i dijelovi za tekuće i investicijsko održavanje</v>
      </c>
      <c r="G107" s="328" t="s">
        <v>179</v>
      </c>
      <c r="H107" s="45" t="str">
        <f t="shared" si="46"/>
        <v>REDOVNA DJELATNOST SVEUČILIŠTA U SPLITU (IZ EVIDENCIJSKIH PRIHODA)</v>
      </c>
      <c r="I107" s="45" t="str">
        <f t="shared" si="47"/>
        <v>0942</v>
      </c>
      <c r="J107" s="224">
        <v>5900</v>
      </c>
      <c r="K107" s="224">
        <v>0</v>
      </c>
      <c r="L107" s="224">
        <v>0</v>
      </c>
      <c r="M107" s="49"/>
      <c r="N107" s="246" t="str">
        <f>IF(C107="","",'OPĆI DIO'!$C$1)</f>
        <v>2410 SVEUČILIŠTE U SPLITU - PRIRODOSLOVNO - MATEMATIČKI FAKULTET</v>
      </c>
      <c r="O107" s="40" t="str">
        <f t="shared" si="49"/>
        <v>322</v>
      </c>
      <c r="P107" s="40" t="str">
        <f t="shared" si="50"/>
        <v>32</v>
      </c>
      <c r="Q107" s="40" t="str">
        <f t="shared" si="51"/>
        <v>52</v>
      </c>
      <c r="R107" s="40" t="str">
        <f t="shared" si="52"/>
        <v>94</v>
      </c>
      <c r="S107" s="40" t="str">
        <f t="shared" si="53"/>
        <v>3</v>
      </c>
      <c r="W107" s="40">
        <v>4225</v>
      </c>
      <c r="X107" s="40" t="s">
        <v>115</v>
      </c>
      <c r="Z107" s="204" t="str">
        <f t="shared" si="70"/>
        <v>42</v>
      </c>
      <c r="AA107" s="40" t="str">
        <f t="shared" si="71"/>
        <v>422</v>
      </c>
      <c r="AC107" s="236" t="s">
        <v>1203</v>
      </c>
      <c r="AD107" s="236" t="s">
        <v>1204</v>
      </c>
      <c r="AE107" s="40" t="s">
        <v>3937</v>
      </c>
      <c r="AF107" s="40" t="s">
        <v>3938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52</v>
      </c>
      <c r="D108" s="45" t="str">
        <f t="shared" ref="D108:D109" si="80">IFERROR(VLOOKUP(C108,$T$6:$U$24,2,FALSE),"")</f>
        <v>Ostale pomoći</v>
      </c>
      <c r="E108" s="50">
        <v>3225</v>
      </c>
      <c r="F108" s="45" t="str">
        <f t="shared" si="45"/>
        <v>Sitni inventar i auto gume</v>
      </c>
      <c r="G108" s="328" t="s">
        <v>179</v>
      </c>
      <c r="H108" s="45" t="str">
        <f t="shared" si="46"/>
        <v>REDOVNA DJELATNOST SVEUČILIŠTA U SPLITU (IZ EVIDENCIJSKIH PRIHODA)</v>
      </c>
      <c r="I108" s="45" t="str">
        <f t="shared" si="47"/>
        <v>0942</v>
      </c>
      <c r="J108" s="224">
        <v>500</v>
      </c>
      <c r="K108" s="224">
        <v>0</v>
      </c>
      <c r="L108" s="224">
        <v>0</v>
      </c>
      <c r="M108" s="49"/>
      <c r="N108" s="246" t="str">
        <f>IF(C108="","",'OPĆI DIO'!$C$1)</f>
        <v>2410 SVEUČILIŠTE U SPLITU - PRIRODOSLOVNO - MATEMATIČKI FAKULTET</v>
      </c>
      <c r="O108" s="40" t="str">
        <f t="shared" ref="O108:O109" si="81">LEFT(E108,3)</f>
        <v>322</v>
      </c>
      <c r="P108" s="40" t="str">
        <f t="shared" ref="P108:P109" si="82">LEFT(E108,2)</f>
        <v>32</v>
      </c>
      <c r="Q108" s="40" t="str">
        <f t="shared" ref="Q108:Q109" si="83">LEFT(C108,3)</f>
        <v>52</v>
      </c>
      <c r="R108" s="40" t="str">
        <f t="shared" ref="R108:R109" si="84">MID(I108,2,2)</f>
        <v>94</v>
      </c>
      <c r="S108" s="40" t="str">
        <f t="shared" ref="S108:S109" si="85">LEFT(E108,1)</f>
        <v>3</v>
      </c>
      <c r="W108" s="40">
        <v>4226</v>
      </c>
      <c r="X108" s="40" t="s">
        <v>160</v>
      </c>
      <c r="Z108" s="204" t="str">
        <f t="shared" ref="Z108:Z109" si="86">LEFT(W108,2)</f>
        <v>42</v>
      </c>
      <c r="AA108" s="40" t="str">
        <f t="shared" ref="AA108:AA109" si="87">LEFT(W108,3)</f>
        <v>422</v>
      </c>
      <c r="AC108" s="246" t="s">
        <v>1528</v>
      </c>
      <c r="AD108" s="246" t="s">
        <v>1529</v>
      </c>
      <c r="AE108" s="40" t="s">
        <v>3937</v>
      </c>
      <c r="AF108" s="40" t="s">
        <v>3938</v>
      </c>
      <c r="AG108" s="40" t="s">
        <v>3947</v>
      </c>
      <c r="AH108" s="40" t="s">
        <v>3957</v>
      </c>
    </row>
    <row r="109" spans="1:34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50">
        <v>52</v>
      </c>
      <c r="D109" s="45" t="str">
        <f t="shared" si="80"/>
        <v>Ostale pomoći</v>
      </c>
      <c r="E109" s="50">
        <v>3231</v>
      </c>
      <c r="F109" s="45" t="str">
        <f t="shared" si="45"/>
        <v>Usluge telefona, pošte i prijevoza</v>
      </c>
      <c r="G109" s="328" t="s">
        <v>179</v>
      </c>
      <c r="H109" s="45" t="str">
        <f t="shared" si="46"/>
        <v>REDOVNA DJELATNOST SVEUČILIŠTA U SPLITU (IZ EVIDENCIJSKIH PRIHODA)</v>
      </c>
      <c r="I109" s="45" t="str">
        <f t="shared" si="47"/>
        <v>0942</v>
      </c>
      <c r="J109" s="224">
        <v>500</v>
      </c>
      <c r="K109" s="224">
        <v>0</v>
      </c>
      <c r="L109" s="224">
        <v>0</v>
      </c>
      <c r="M109" s="49"/>
      <c r="N109" s="246" t="str">
        <f>IF(C109="","",'OPĆI DIO'!$C$1)</f>
        <v>2410 SVEUČILIŠTE U SPLITU - PRIRODOSLOVNO - MATEMATIČKI FAKULTET</v>
      </c>
      <c r="O109" s="40" t="str">
        <f t="shared" si="81"/>
        <v>323</v>
      </c>
      <c r="P109" s="40" t="str">
        <f t="shared" si="82"/>
        <v>32</v>
      </c>
      <c r="Q109" s="40" t="str">
        <f t="shared" si="83"/>
        <v>52</v>
      </c>
      <c r="R109" s="40" t="str">
        <f t="shared" si="84"/>
        <v>94</v>
      </c>
      <c r="S109" s="40" t="str">
        <f t="shared" si="85"/>
        <v>3</v>
      </c>
      <c r="W109" s="40">
        <v>4226</v>
      </c>
      <c r="X109" s="40" t="s">
        <v>160</v>
      </c>
      <c r="Z109" s="204" t="str">
        <f t="shared" si="86"/>
        <v>42</v>
      </c>
      <c r="AA109" s="40" t="str">
        <f t="shared" si="87"/>
        <v>422</v>
      </c>
      <c r="AC109" s="246" t="s">
        <v>1528</v>
      </c>
      <c r="AD109" s="246" t="s">
        <v>1529</v>
      </c>
      <c r="AE109" s="40" t="s">
        <v>3937</v>
      </c>
      <c r="AF109" s="40" t="s">
        <v>3938</v>
      </c>
      <c r="AG109" s="40" t="s">
        <v>3947</v>
      </c>
      <c r="AH109" s="40" t="s">
        <v>3957</v>
      </c>
    </row>
    <row r="110" spans="1:34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50">
        <v>52</v>
      </c>
      <c r="D110" s="45" t="str">
        <f t="shared" si="48"/>
        <v>Ostale pomoći</v>
      </c>
      <c r="E110" s="50">
        <v>3232</v>
      </c>
      <c r="F110" s="45" t="str">
        <f t="shared" si="45"/>
        <v>Usluge tekućeg i investicijskog održavanja</v>
      </c>
      <c r="G110" s="328" t="s">
        <v>179</v>
      </c>
      <c r="H110" s="45" t="str">
        <f t="shared" si="46"/>
        <v>REDOVNA DJELATNOST SVEUČILIŠTA U SPLITU (IZ EVIDENCIJSKIH PRIHODA)</v>
      </c>
      <c r="I110" s="45" t="str">
        <f t="shared" si="47"/>
        <v>0942</v>
      </c>
      <c r="J110" s="224">
        <v>5580</v>
      </c>
      <c r="K110" s="224">
        <v>0</v>
      </c>
      <c r="L110" s="224">
        <v>0</v>
      </c>
      <c r="M110" s="49"/>
      <c r="N110" s="246" t="str">
        <f>IF(C110="","",'OPĆI DIO'!$C$1)</f>
        <v>2410 SVEUČILIŠTE U SPLITU - PRIRODOSLOVNO - MATEMATIČKI FAKULTET</v>
      </c>
      <c r="O110" s="40" t="str">
        <f t="shared" si="49"/>
        <v>323</v>
      </c>
      <c r="P110" s="40" t="str">
        <f t="shared" si="50"/>
        <v>32</v>
      </c>
      <c r="Q110" s="40" t="str">
        <f t="shared" si="51"/>
        <v>52</v>
      </c>
      <c r="R110" s="40" t="str">
        <f t="shared" si="52"/>
        <v>94</v>
      </c>
      <c r="S110" s="40" t="str">
        <f t="shared" si="53"/>
        <v>3</v>
      </c>
      <c r="W110" s="40">
        <v>4226</v>
      </c>
      <c r="X110" s="40" t="s">
        <v>160</v>
      </c>
      <c r="Z110" s="204" t="str">
        <f t="shared" si="70"/>
        <v>42</v>
      </c>
      <c r="AA110" s="40" t="str">
        <f t="shared" si="71"/>
        <v>422</v>
      </c>
      <c r="AC110" s="236" t="s">
        <v>1528</v>
      </c>
      <c r="AD110" s="236" t="s">
        <v>1529</v>
      </c>
      <c r="AE110" s="40" t="s">
        <v>3937</v>
      </c>
      <c r="AF110" s="40" t="s">
        <v>3938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>08006</v>
      </c>
      <c r="B111" s="44" t="str">
        <f>IF(C111="","",VLOOKUP('OPĆI DIO'!$C$1,'OPĆI DIO'!$N$4:$W$137,9,FALSE))</f>
        <v>Sveučilišta i veleučilišta u Republici Hrvatskoj</v>
      </c>
      <c r="C111" s="50">
        <v>52</v>
      </c>
      <c r="D111" s="45" t="str">
        <f t="shared" si="48"/>
        <v>Ostale pomoći</v>
      </c>
      <c r="E111" s="50">
        <v>3233</v>
      </c>
      <c r="F111" s="45" t="str">
        <f t="shared" si="45"/>
        <v>Usluge promidžbe i informiranja</v>
      </c>
      <c r="G111" s="328" t="s">
        <v>179</v>
      </c>
      <c r="H111" s="45" t="str">
        <f t="shared" si="46"/>
        <v>REDOVNA DJELATNOST SVEUČILIŠTA U SPLITU (IZ EVIDENCIJSKIH PRIHODA)</v>
      </c>
      <c r="I111" s="45" t="str">
        <f t="shared" si="47"/>
        <v>0942</v>
      </c>
      <c r="J111" s="224">
        <v>1000</v>
      </c>
      <c r="K111" s="224">
        <v>0</v>
      </c>
      <c r="L111" s="224">
        <v>0</v>
      </c>
      <c r="M111" s="49"/>
      <c r="N111" s="246" t="str">
        <f>IF(C111="","",'OPĆI DIO'!$C$1)</f>
        <v>2410 SVEUČILIŠTE U SPLITU - PRIRODOSLOVNO - MATEMATIČKI FAKULTET</v>
      </c>
      <c r="O111" s="40" t="str">
        <f t="shared" si="49"/>
        <v>323</v>
      </c>
      <c r="P111" s="40" t="str">
        <f t="shared" si="50"/>
        <v>32</v>
      </c>
      <c r="Q111" s="40" t="str">
        <f t="shared" si="51"/>
        <v>52</v>
      </c>
      <c r="R111" s="40" t="str">
        <f t="shared" si="52"/>
        <v>94</v>
      </c>
      <c r="S111" s="40" t="str">
        <f t="shared" si="53"/>
        <v>3</v>
      </c>
      <c r="W111" s="40">
        <v>4227</v>
      </c>
      <c r="X111" s="40" t="s">
        <v>128</v>
      </c>
      <c r="Z111" s="204" t="str">
        <f t="shared" si="70"/>
        <v>42</v>
      </c>
      <c r="AA111" s="40" t="str">
        <f t="shared" si="71"/>
        <v>422</v>
      </c>
      <c r="AC111" s="236" t="s">
        <v>1537</v>
      </c>
      <c r="AD111" s="236" t="s">
        <v>2284</v>
      </c>
      <c r="AE111" s="40" t="s">
        <v>3937</v>
      </c>
      <c r="AF111" s="40" t="s">
        <v>3938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>08006</v>
      </c>
      <c r="B112" s="44" t="str">
        <f>IF(C112="","",VLOOKUP('OPĆI DIO'!$C$1,'OPĆI DIO'!$N$4:$W$137,9,FALSE))</f>
        <v>Sveučilišta i veleučilišta u Republici Hrvatskoj</v>
      </c>
      <c r="C112" s="50">
        <v>52</v>
      </c>
      <c r="D112" s="45" t="str">
        <f t="shared" ref="D112" si="88">IFERROR(VLOOKUP(C112,$T$6:$U$24,2,FALSE),"")</f>
        <v>Ostale pomoći</v>
      </c>
      <c r="E112" s="50">
        <v>3234</v>
      </c>
      <c r="F112" s="45" t="str">
        <f t="shared" si="45"/>
        <v>Komunalne usluge</v>
      </c>
      <c r="G112" s="328" t="s">
        <v>179</v>
      </c>
      <c r="H112" s="45" t="str">
        <f t="shared" si="46"/>
        <v>REDOVNA DJELATNOST SVEUČILIŠTA U SPLITU (IZ EVIDENCIJSKIH PRIHODA)</v>
      </c>
      <c r="I112" s="45" t="str">
        <f t="shared" si="47"/>
        <v>0942</v>
      </c>
      <c r="J112" s="224">
        <v>500</v>
      </c>
      <c r="K112" s="224">
        <v>0</v>
      </c>
      <c r="L112" s="224">
        <v>0</v>
      </c>
      <c r="M112" s="49"/>
      <c r="N112" s="246" t="str">
        <f>IF(C112="","",'OPĆI DIO'!$C$1)</f>
        <v>2410 SVEUČILIŠTE U SPLITU - PRIRODOSLOVNO - MATEMATIČKI FAKULTET</v>
      </c>
      <c r="O112" s="40" t="str">
        <f t="shared" ref="O112" si="89">LEFT(E112,3)</f>
        <v>323</v>
      </c>
      <c r="P112" s="40" t="str">
        <f t="shared" ref="P112" si="90">LEFT(E112,2)</f>
        <v>32</v>
      </c>
      <c r="Q112" s="40" t="str">
        <f t="shared" ref="Q112" si="91">LEFT(C112,3)</f>
        <v>52</v>
      </c>
      <c r="R112" s="40" t="str">
        <f t="shared" ref="R112" si="92">MID(I112,2,2)</f>
        <v>94</v>
      </c>
      <c r="S112" s="40" t="str">
        <f t="shared" ref="S112" si="93">LEFT(E112,1)</f>
        <v>3</v>
      </c>
      <c r="W112" s="40">
        <v>4231</v>
      </c>
      <c r="X112" s="40" t="s">
        <v>161</v>
      </c>
      <c r="Z112" s="204" t="str">
        <f t="shared" ref="Z112" si="94">LEFT(W112,2)</f>
        <v>42</v>
      </c>
      <c r="AA112" s="40" t="str">
        <f t="shared" ref="AA112" si="95">LEFT(W112,3)</f>
        <v>423</v>
      </c>
      <c r="AC112" s="246" t="s">
        <v>2287</v>
      </c>
      <c r="AD112" s="246" t="s">
        <v>2288</v>
      </c>
      <c r="AE112" s="40" t="s">
        <v>3937</v>
      </c>
      <c r="AF112" s="40" t="s">
        <v>3938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>08006</v>
      </c>
      <c r="B113" s="44" t="str">
        <f>IF(C113="","",VLOOKUP('OPĆI DIO'!$C$1,'OPĆI DIO'!$N$4:$W$137,9,FALSE))</f>
        <v>Sveučilišta i veleučilišta u Republici Hrvatskoj</v>
      </c>
      <c r="C113" s="50">
        <v>52</v>
      </c>
      <c r="D113" s="45" t="str">
        <f t="shared" si="48"/>
        <v>Ostale pomoći</v>
      </c>
      <c r="E113" s="50">
        <v>3237</v>
      </c>
      <c r="F113" s="45" t="str">
        <f t="shared" si="45"/>
        <v>Intelektualne i osobne usluge</v>
      </c>
      <c r="G113" s="328" t="s">
        <v>179</v>
      </c>
      <c r="H113" s="45" t="str">
        <f t="shared" si="46"/>
        <v>REDOVNA DJELATNOST SVEUČILIŠTA U SPLITU (IZ EVIDENCIJSKIH PRIHODA)</v>
      </c>
      <c r="I113" s="45" t="str">
        <f t="shared" si="47"/>
        <v>0942</v>
      </c>
      <c r="J113" s="224">
        <v>220000</v>
      </c>
      <c r="K113" s="224">
        <v>1991</v>
      </c>
      <c r="L113" s="224">
        <v>0</v>
      </c>
      <c r="M113" s="49"/>
      <c r="N113" s="246" t="str">
        <f>IF(C113="","",'OPĆI DIO'!$C$1)</f>
        <v>2410 SVEUČILIŠTE U SPLITU - PRIRODOSLOVNO - MATEMATIČKI FAKULTET</v>
      </c>
      <c r="O113" s="40" t="str">
        <f t="shared" si="49"/>
        <v>323</v>
      </c>
      <c r="P113" s="40" t="str">
        <f t="shared" si="50"/>
        <v>32</v>
      </c>
      <c r="Q113" s="40" t="str">
        <f t="shared" si="51"/>
        <v>52</v>
      </c>
      <c r="R113" s="40" t="str">
        <f t="shared" si="52"/>
        <v>94</v>
      </c>
      <c r="S113" s="40" t="str">
        <f t="shared" si="53"/>
        <v>3</v>
      </c>
      <c r="W113" s="40">
        <v>4231</v>
      </c>
      <c r="X113" s="40" t="s">
        <v>161</v>
      </c>
      <c r="Z113" s="204" t="str">
        <f t="shared" si="70"/>
        <v>42</v>
      </c>
      <c r="AA113" s="40" t="str">
        <f t="shared" si="71"/>
        <v>423</v>
      </c>
      <c r="AC113" s="236" t="s">
        <v>2287</v>
      </c>
      <c r="AD113" s="236" t="s">
        <v>2288</v>
      </c>
      <c r="AE113" s="40" t="s">
        <v>3937</v>
      </c>
      <c r="AF113" s="40" t="s">
        <v>3938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>08006</v>
      </c>
      <c r="B114" s="44" t="str">
        <f>IF(C114="","",VLOOKUP('OPĆI DIO'!$C$1,'OPĆI DIO'!$N$4:$W$137,9,FALSE))</f>
        <v>Sveučilišta i veleučilišta u Republici Hrvatskoj</v>
      </c>
      <c r="C114" s="50">
        <v>52</v>
      </c>
      <c r="D114" s="45" t="str">
        <f t="shared" si="48"/>
        <v>Ostale pomoći</v>
      </c>
      <c r="E114" s="50">
        <v>3238</v>
      </c>
      <c r="F114" s="45" t="str">
        <f t="shared" si="45"/>
        <v>Računalne usluge</v>
      </c>
      <c r="G114" s="328" t="s">
        <v>179</v>
      </c>
      <c r="H114" s="45" t="str">
        <f t="shared" si="46"/>
        <v>REDOVNA DJELATNOST SVEUČILIŠTA U SPLITU (IZ EVIDENCIJSKIH PRIHODA)</v>
      </c>
      <c r="I114" s="45" t="str">
        <f t="shared" si="47"/>
        <v>0942</v>
      </c>
      <c r="J114" s="224">
        <v>1500</v>
      </c>
      <c r="K114" s="224">
        <v>0</v>
      </c>
      <c r="L114" s="224">
        <v>0</v>
      </c>
      <c r="M114" s="49"/>
      <c r="N114" s="246" t="str">
        <f>IF(C114="","",'OPĆI DIO'!$C$1)</f>
        <v>2410 SVEUČILIŠTE U SPLITU - PRIRODOSLOVNO - MATEMATIČKI FAKULTET</v>
      </c>
      <c r="O114" s="40" t="str">
        <f t="shared" si="49"/>
        <v>323</v>
      </c>
      <c r="P114" s="40" t="str">
        <f t="shared" si="50"/>
        <v>32</v>
      </c>
      <c r="Q114" s="40" t="str">
        <f t="shared" si="51"/>
        <v>52</v>
      </c>
      <c r="R114" s="40" t="str">
        <f t="shared" si="52"/>
        <v>94</v>
      </c>
      <c r="S114" s="40" t="str">
        <f t="shared" si="53"/>
        <v>3</v>
      </c>
      <c r="W114" s="40">
        <v>4233</v>
      </c>
      <c r="X114" s="40" t="s">
        <v>169</v>
      </c>
      <c r="Z114" s="204" t="str">
        <f t="shared" ref="Z114:Z148" si="96">LEFT(W114,2)</f>
        <v>42</v>
      </c>
      <c r="AA114" s="40" t="str">
        <f t="shared" si="71"/>
        <v>423</v>
      </c>
      <c r="AC114" s="236" t="s">
        <v>1547</v>
      </c>
      <c r="AD114" s="236" t="s">
        <v>1548</v>
      </c>
      <c r="AE114" s="40" t="s">
        <v>3937</v>
      </c>
      <c r="AF114" s="40" t="s">
        <v>3938</v>
      </c>
      <c r="AG114" s="40" t="s">
        <v>3949</v>
      </c>
      <c r="AH114" s="40" t="s">
        <v>3950</v>
      </c>
    </row>
    <row r="115" spans="1:34">
      <c r="A115" s="44" t="str">
        <f>IF(C115="","",VLOOKUP('OPĆI DIO'!$C$1,'OPĆI DIO'!$N$4:$W$137,10,FALSE))</f>
        <v>08006</v>
      </c>
      <c r="B115" s="44" t="str">
        <f>IF(C115="","",VLOOKUP('OPĆI DIO'!$C$1,'OPĆI DIO'!$N$4:$W$137,9,FALSE))</f>
        <v>Sveučilišta i veleučilišta u Republici Hrvatskoj</v>
      </c>
      <c r="C115" s="50">
        <v>52</v>
      </c>
      <c r="D115" s="45" t="str">
        <f t="shared" si="48"/>
        <v>Ostale pomoći</v>
      </c>
      <c r="E115" s="50">
        <v>3239</v>
      </c>
      <c r="F115" s="45" t="str">
        <f t="shared" si="45"/>
        <v>Ostale usluge</v>
      </c>
      <c r="G115" s="328" t="s">
        <v>179</v>
      </c>
      <c r="H115" s="45" t="str">
        <f t="shared" si="46"/>
        <v>REDOVNA DJELATNOST SVEUČILIŠTA U SPLITU (IZ EVIDENCIJSKIH PRIHODA)</v>
      </c>
      <c r="I115" s="45" t="str">
        <f t="shared" si="47"/>
        <v>0942</v>
      </c>
      <c r="J115" s="224">
        <v>2500</v>
      </c>
      <c r="K115" s="224">
        <v>1327</v>
      </c>
      <c r="L115" s="224">
        <v>1327</v>
      </c>
      <c r="M115" s="49"/>
      <c r="N115" s="246" t="str">
        <f>IF(C115="","",'OPĆI DIO'!$C$1)</f>
        <v>2410 SVEUČILIŠTE U SPLITU - PRIRODOSLOVNO - MATEMATIČKI FAKULTET</v>
      </c>
      <c r="O115" s="40" t="str">
        <f t="shared" si="49"/>
        <v>323</v>
      </c>
      <c r="P115" s="40" t="str">
        <f t="shared" si="50"/>
        <v>32</v>
      </c>
      <c r="Q115" s="40" t="str">
        <f t="shared" si="51"/>
        <v>52</v>
      </c>
      <c r="R115" s="40" t="str">
        <f t="shared" si="52"/>
        <v>94</v>
      </c>
      <c r="S115" s="40" t="str">
        <f t="shared" si="53"/>
        <v>3</v>
      </c>
      <c r="W115" s="40">
        <v>4241</v>
      </c>
      <c r="X115" s="40" t="s">
        <v>106</v>
      </c>
      <c r="Z115" s="204" t="str">
        <f t="shared" si="96"/>
        <v>42</v>
      </c>
      <c r="AA115" s="40" t="str">
        <f t="shared" si="71"/>
        <v>424</v>
      </c>
      <c r="AC115" s="236" t="s">
        <v>1547</v>
      </c>
      <c r="AD115" s="236" t="s">
        <v>1548</v>
      </c>
      <c r="AE115" s="40" t="s">
        <v>3925</v>
      </c>
      <c r="AF115" s="40" t="s">
        <v>3926</v>
      </c>
      <c r="AG115" s="40" t="s">
        <v>3947</v>
      </c>
      <c r="AH115" s="40" t="s">
        <v>3958</v>
      </c>
    </row>
    <row r="116" spans="1:34">
      <c r="A116" s="44" t="str">
        <f>IF(C116="","",VLOOKUP('OPĆI DIO'!$C$1,'OPĆI DIO'!$N$4:$W$137,10,FALSE))</f>
        <v>08006</v>
      </c>
      <c r="B116" s="44" t="str">
        <f>IF(C116="","",VLOOKUP('OPĆI DIO'!$C$1,'OPĆI DIO'!$N$4:$W$137,9,FALSE))</f>
        <v>Sveučilišta i veleučilišta u Republici Hrvatskoj</v>
      </c>
      <c r="C116" s="50">
        <v>52</v>
      </c>
      <c r="D116" s="45" t="str">
        <f t="shared" ref="D116:D117" si="97">IFERROR(VLOOKUP(C116,$T$6:$U$24,2,FALSE),"")</f>
        <v>Ostale pomoći</v>
      </c>
      <c r="E116" s="50">
        <v>3241</v>
      </c>
      <c r="F116" s="45" t="str">
        <f t="shared" si="45"/>
        <v>Naknade troškova osobama izvan radnog odnosa</v>
      </c>
      <c r="G116" s="328" t="s">
        <v>179</v>
      </c>
      <c r="H116" s="45" t="str">
        <f t="shared" si="46"/>
        <v>REDOVNA DJELATNOST SVEUČILIŠTA U SPLITU (IZ EVIDENCIJSKIH PRIHODA)</v>
      </c>
      <c r="I116" s="45" t="str">
        <f t="shared" si="47"/>
        <v>0942</v>
      </c>
      <c r="J116" s="224">
        <v>22000</v>
      </c>
      <c r="K116" s="224">
        <v>0</v>
      </c>
      <c r="L116" s="224">
        <v>0</v>
      </c>
      <c r="M116" s="49"/>
      <c r="N116" s="246" t="str">
        <f>IF(C116="","",'OPĆI DIO'!$C$1)</f>
        <v>2410 SVEUČILIŠTE U SPLITU - PRIRODOSLOVNO - MATEMATIČKI FAKULTET</v>
      </c>
      <c r="O116" s="40" t="str">
        <f t="shared" ref="O116:O117" si="98">LEFT(E116,3)</f>
        <v>324</v>
      </c>
      <c r="P116" s="40" t="str">
        <f t="shared" ref="P116:P117" si="99">LEFT(E116,2)</f>
        <v>32</v>
      </c>
      <c r="Q116" s="40" t="str">
        <f t="shared" ref="Q116:Q117" si="100">LEFT(C116,3)</f>
        <v>52</v>
      </c>
      <c r="R116" s="40" t="str">
        <f t="shared" ref="R116:R117" si="101">MID(I116,2,2)</f>
        <v>94</v>
      </c>
      <c r="S116" s="40" t="str">
        <f t="shared" ref="S116:S117" si="102">LEFT(E116,1)</f>
        <v>3</v>
      </c>
      <c r="W116" s="40">
        <v>4242</v>
      </c>
      <c r="X116" s="40" t="s">
        <v>138</v>
      </c>
      <c r="Z116" s="204" t="str">
        <f t="shared" ref="Z116:Z117" si="103">LEFT(W116,2)</f>
        <v>42</v>
      </c>
      <c r="AA116" s="40" t="str">
        <f t="shared" ref="AA116:AA117" si="104">LEFT(W116,3)</f>
        <v>424</v>
      </c>
      <c r="AC116" s="246" t="s">
        <v>1214</v>
      </c>
      <c r="AD116" s="246" t="s">
        <v>1215</v>
      </c>
      <c r="AE116" s="40" t="s">
        <v>3937</v>
      </c>
      <c r="AF116" s="40" t="s">
        <v>3938</v>
      </c>
      <c r="AG116" s="40" t="s">
        <v>3947</v>
      </c>
      <c r="AH116" s="40" t="s">
        <v>3957</v>
      </c>
    </row>
    <row r="117" spans="1:34">
      <c r="A117" s="44" t="str">
        <f>IF(C117="","",VLOOKUP('OPĆI DIO'!$C$1,'OPĆI DIO'!$N$4:$W$137,10,FALSE))</f>
        <v>08006</v>
      </c>
      <c r="B117" s="44" t="str">
        <f>IF(C117="","",VLOOKUP('OPĆI DIO'!$C$1,'OPĆI DIO'!$N$4:$W$137,9,FALSE))</f>
        <v>Sveučilišta i veleučilišta u Republici Hrvatskoj</v>
      </c>
      <c r="C117" s="50">
        <v>52</v>
      </c>
      <c r="D117" s="45" t="str">
        <f t="shared" si="97"/>
        <v>Ostale pomoći</v>
      </c>
      <c r="E117" s="50">
        <v>3293</v>
      </c>
      <c r="F117" s="45" t="str">
        <f t="shared" si="45"/>
        <v>Reprezentacija</v>
      </c>
      <c r="G117" s="328" t="s">
        <v>179</v>
      </c>
      <c r="H117" s="45" t="str">
        <f t="shared" si="46"/>
        <v>REDOVNA DJELATNOST SVEUČILIŠTA U SPLITU (IZ EVIDENCIJSKIH PRIHODA)</v>
      </c>
      <c r="I117" s="45" t="str">
        <f t="shared" si="47"/>
        <v>0942</v>
      </c>
      <c r="J117" s="224">
        <v>4500</v>
      </c>
      <c r="K117" s="224">
        <v>0</v>
      </c>
      <c r="L117" s="224">
        <v>0</v>
      </c>
      <c r="M117" s="49"/>
      <c r="N117" s="246" t="str">
        <f>IF(C117="","",'OPĆI DIO'!$C$1)</f>
        <v>2410 SVEUČILIŠTE U SPLITU - PRIRODOSLOVNO - MATEMATIČKI FAKULTET</v>
      </c>
      <c r="O117" s="40" t="str">
        <f t="shared" si="98"/>
        <v>329</v>
      </c>
      <c r="P117" s="40" t="str">
        <f t="shared" si="99"/>
        <v>32</v>
      </c>
      <c r="Q117" s="40" t="str">
        <f t="shared" si="100"/>
        <v>52</v>
      </c>
      <c r="R117" s="40" t="str">
        <f t="shared" si="101"/>
        <v>94</v>
      </c>
      <c r="S117" s="40" t="str">
        <f t="shared" si="102"/>
        <v>3</v>
      </c>
      <c r="W117" s="40">
        <v>4242</v>
      </c>
      <c r="X117" s="40" t="s">
        <v>138</v>
      </c>
      <c r="Z117" s="204" t="str">
        <f t="shared" si="103"/>
        <v>42</v>
      </c>
      <c r="AA117" s="40" t="str">
        <f t="shared" si="104"/>
        <v>424</v>
      </c>
      <c r="AC117" s="246" t="s">
        <v>1214</v>
      </c>
      <c r="AD117" s="246" t="s">
        <v>1215</v>
      </c>
      <c r="AE117" s="40" t="s">
        <v>3937</v>
      </c>
      <c r="AF117" s="40" t="s">
        <v>3938</v>
      </c>
      <c r="AG117" s="40" t="s">
        <v>3947</v>
      </c>
      <c r="AH117" s="40" t="s">
        <v>3957</v>
      </c>
    </row>
    <row r="118" spans="1:34">
      <c r="A118" s="44" t="str">
        <f>IF(C118="","",VLOOKUP('OPĆI DIO'!$C$1,'OPĆI DIO'!$N$4:$W$137,10,FALSE))</f>
        <v>08006</v>
      </c>
      <c r="B118" s="44" t="str">
        <f>IF(C118="","",VLOOKUP('OPĆI DIO'!$C$1,'OPĆI DIO'!$N$4:$W$137,9,FALSE))</f>
        <v>Sveučilišta i veleučilišta u Republici Hrvatskoj</v>
      </c>
      <c r="C118" s="50">
        <v>52</v>
      </c>
      <c r="D118" s="45" t="str">
        <f t="shared" si="48"/>
        <v>Ostale pomoći</v>
      </c>
      <c r="E118" s="50">
        <v>3294</v>
      </c>
      <c r="F118" s="45" t="str">
        <f t="shared" si="45"/>
        <v>Članarine i norme</v>
      </c>
      <c r="G118" s="328" t="s">
        <v>179</v>
      </c>
      <c r="H118" s="45" t="str">
        <f t="shared" si="46"/>
        <v>REDOVNA DJELATNOST SVEUČILIŠTA U SPLITU (IZ EVIDENCIJSKIH PRIHODA)</v>
      </c>
      <c r="I118" s="45" t="str">
        <f t="shared" si="47"/>
        <v>0942</v>
      </c>
      <c r="J118" s="224">
        <v>500</v>
      </c>
      <c r="K118" s="224">
        <v>0</v>
      </c>
      <c r="L118" s="224">
        <v>0</v>
      </c>
      <c r="M118" s="49"/>
      <c r="N118" s="246" t="str">
        <f>IF(C118="","",'OPĆI DIO'!$C$1)</f>
        <v>2410 SVEUČILIŠTE U SPLITU - PRIRODOSLOVNO - MATEMATIČKI FAKULTET</v>
      </c>
      <c r="O118" s="40" t="str">
        <f t="shared" si="49"/>
        <v>329</v>
      </c>
      <c r="P118" s="40" t="str">
        <f t="shared" si="50"/>
        <v>32</v>
      </c>
      <c r="Q118" s="40" t="str">
        <f t="shared" si="51"/>
        <v>52</v>
      </c>
      <c r="R118" s="40" t="str">
        <f t="shared" si="52"/>
        <v>94</v>
      </c>
      <c r="S118" s="40" t="str">
        <f t="shared" si="53"/>
        <v>3</v>
      </c>
      <c r="W118" s="40">
        <v>4242</v>
      </c>
      <c r="X118" s="40" t="s">
        <v>138</v>
      </c>
      <c r="Z118" s="204" t="str">
        <f t="shared" si="96"/>
        <v>42</v>
      </c>
      <c r="AA118" s="40" t="str">
        <f t="shared" si="71"/>
        <v>424</v>
      </c>
      <c r="AC118" s="236" t="s">
        <v>1214</v>
      </c>
      <c r="AD118" s="236" t="s">
        <v>1215</v>
      </c>
      <c r="AE118" s="40" t="s">
        <v>3937</v>
      </c>
      <c r="AF118" s="40" t="s">
        <v>3938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>08006</v>
      </c>
      <c r="B119" s="44" t="str">
        <f>IF(C119="","",VLOOKUP('OPĆI DIO'!$C$1,'OPĆI DIO'!$N$4:$W$137,9,FALSE))</f>
        <v>Sveučilišta i veleučilišta u Republici Hrvatskoj</v>
      </c>
      <c r="C119" s="50">
        <v>52</v>
      </c>
      <c r="D119" s="45" t="str">
        <f t="shared" si="48"/>
        <v>Ostale pomoći</v>
      </c>
      <c r="E119" s="50">
        <v>3299</v>
      </c>
      <c r="F119" s="45" t="str">
        <f t="shared" si="45"/>
        <v>Ostali nespomenuti rashodi poslovanja</v>
      </c>
      <c r="G119" s="328" t="s">
        <v>179</v>
      </c>
      <c r="H119" s="45" t="str">
        <f t="shared" si="46"/>
        <v>REDOVNA DJELATNOST SVEUČILIŠTA U SPLITU (IZ EVIDENCIJSKIH PRIHODA)</v>
      </c>
      <c r="I119" s="45" t="str">
        <f t="shared" si="47"/>
        <v>0942</v>
      </c>
      <c r="J119" s="224">
        <v>4000</v>
      </c>
      <c r="K119" s="224">
        <v>0</v>
      </c>
      <c r="L119" s="224">
        <v>0</v>
      </c>
      <c r="M119" s="49"/>
      <c r="N119" s="246" t="str">
        <f>IF(C119="","",'OPĆI DIO'!$C$1)</f>
        <v>2410 SVEUČILIŠTE U SPLITU - PRIRODOSLOVNO - MATEMATIČKI FAKULTET</v>
      </c>
      <c r="O119" s="40" t="str">
        <f t="shared" si="49"/>
        <v>329</v>
      </c>
      <c r="P119" s="40" t="str">
        <f t="shared" si="50"/>
        <v>32</v>
      </c>
      <c r="Q119" s="40" t="str">
        <f t="shared" si="51"/>
        <v>52</v>
      </c>
      <c r="R119" s="40" t="str">
        <f t="shared" si="52"/>
        <v>94</v>
      </c>
      <c r="S119" s="40" t="str">
        <f t="shared" si="53"/>
        <v>3</v>
      </c>
      <c r="W119" s="40">
        <v>4244</v>
      </c>
      <c r="X119" s="40" t="s">
        <v>170</v>
      </c>
      <c r="Z119" s="204" t="str">
        <f t="shared" si="96"/>
        <v>42</v>
      </c>
      <c r="AA119" s="40" t="str">
        <f t="shared" si="71"/>
        <v>424</v>
      </c>
      <c r="AC119" s="236" t="s">
        <v>1406</v>
      </c>
      <c r="AD119" s="236" t="s">
        <v>1407</v>
      </c>
      <c r="AE119" s="40" t="s">
        <v>3939</v>
      </c>
      <c r="AF119" s="40" t="s">
        <v>3940</v>
      </c>
      <c r="AG119" s="40" t="s">
        <v>3949</v>
      </c>
      <c r="AH119" s="40" t="s">
        <v>3950</v>
      </c>
    </row>
    <row r="120" spans="1:34">
      <c r="A120" s="44" t="str">
        <f>IF(C120="","",VLOOKUP('OPĆI DIO'!$C$1,'OPĆI DIO'!$N$4:$W$137,10,FALSE))</f>
        <v>08006</v>
      </c>
      <c r="B120" s="44" t="str">
        <f>IF(C120="","",VLOOKUP('OPĆI DIO'!$C$1,'OPĆI DIO'!$N$4:$W$137,9,FALSE))</f>
        <v>Sveučilišta i veleučilišta u Republici Hrvatskoj</v>
      </c>
      <c r="C120" s="50">
        <v>52</v>
      </c>
      <c r="D120" s="45" t="str">
        <f t="shared" ref="D120:D121" si="105">IFERROR(VLOOKUP(C120,$T$6:$U$24,2,FALSE),"")</f>
        <v>Ostale pomoći</v>
      </c>
      <c r="E120" s="50">
        <v>3431</v>
      </c>
      <c r="F120" s="45" t="str">
        <f t="shared" si="45"/>
        <v>Bankarske usluge i usluge platnog prometa</v>
      </c>
      <c r="G120" s="328" t="s">
        <v>179</v>
      </c>
      <c r="H120" s="45" t="str">
        <f t="shared" si="46"/>
        <v>REDOVNA DJELATNOST SVEUČILIŠTA U SPLITU (IZ EVIDENCIJSKIH PRIHODA)</v>
      </c>
      <c r="I120" s="45" t="str">
        <f t="shared" si="47"/>
        <v>0942</v>
      </c>
      <c r="J120" s="224">
        <v>700</v>
      </c>
      <c r="K120" s="224">
        <v>0</v>
      </c>
      <c r="L120" s="224">
        <v>0</v>
      </c>
      <c r="M120" s="49"/>
      <c r="N120" s="246" t="str">
        <f>IF(C120="","",'OPĆI DIO'!$C$1)</f>
        <v>2410 SVEUČILIŠTE U SPLITU - PRIRODOSLOVNO - MATEMATIČKI FAKULTET</v>
      </c>
      <c r="O120" s="40" t="str">
        <f t="shared" ref="O120:O121" si="106">LEFT(E120,3)</f>
        <v>343</v>
      </c>
      <c r="P120" s="40" t="str">
        <f t="shared" ref="P120:P121" si="107">LEFT(E120,2)</f>
        <v>34</v>
      </c>
      <c r="Q120" s="40" t="str">
        <f t="shared" ref="Q120:Q121" si="108">LEFT(C120,3)</f>
        <v>52</v>
      </c>
      <c r="R120" s="40" t="str">
        <f t="shared" ref="R120:R121" si="109">MID(I120,2,2)</f>
        <v>94</v>
      </c>
      <c r="S120" s="40" t="str">
        <f t="shared" ref="S120:S121" si="110">LEFT(E120,1)</f>
        <v>3</v>
      </c>
      <c r="W120" s="40">
        <v>4244</v>
      </c>
      <c r="X120" s="40" t="s">
        <v>170</v>
      </c>
      <c r="Z120" s="204" t="str">
        <f t="shared" ref="Z120:Z121" si="111">LEFT(W120,2)</f>
        <v>42</v>
      </c>
      <c r="AA120" s="40" t="str">
        <f t="shared" ref="AA120:AA121" si="112">LEFT(W120,3)</f>
        <v>424</v>
      </c>
      <c r="AC120" s="246" t="s">
        <v>1406</v>
      </c>
      <c r="AD120" s="246" t="s">
        <v>1407</v>
      </c>
      <c r="AE120" s="40" t="s">
        <v>3939</v>
      </c>
      <c r="AF120" s="40" t="s">
        <v>3940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>08006</v>
      </c>
      <c r="B121" s="44" t="str">
        <f>IF(C121="","",VLOOKUP('OPĆI DIO'!$C$1,'OPĆI DIO'!$N$4:$W$137,9,FALSE))</f>
        <v>Sveučilišta i veleučilišta u Republici Hrvatskoj</v>
      </c>
      <c r="C121" s="50">
        <v>52</v>
      </c>
      <c r="D121" s="45" t="str">
        <f t="shared" si="105"/>
        <v>Ostale pomoći</v>
      </c>
      <c r="E121" s="50">
        <v>3721</v>
      </c>
      <c r="F121" s="45" t="str">
        <f t="shared" si="45"/>
        <v>Naknade građanima i kućanstvima u novcu</v>
      </c>
      <c r="G121" s="328" t="s">
        <v>179</v>
      </c>
      <c r="H121" s="45" t="str">
        <f t="shared" si="46"/>
        <v>REDOVNA DJELATNOST SVEUČILIŠTA U SPLITU (IZ EVIDENCIJSKIH PRIHODA)</v>
      </c>
      <c r="I121" s="45" t="str">
        <f t="shared" si="47"/>
        <v>0942</v>
      </c>
      <c r="J121" s="224">
        <v>1500</v>
      </c>
      <c r="K121" s="224">
        <v>0</v>
      </c>
      <c r="L121" s="224">
        <v>0</v>
      </c>
      <c r="M121" s="49"/>
      <c r="N121" s="246" t="str">
        <f>IF(C121="","",'OPĆI DIO'!$C$1)</f>
        <v>2410 SVEUČILIŠTE U SPLITU - PRIRODOSLOVNO - MATEMATIČKI FAKULTET</v>
      </c>
      <c r="O121" s="40" t="str">
        <f t="shared" si="106"/>
        <v>372</v>
      </c>
      <c r="P121" s="40" t="str">
        <f t="shared" si="107"/>
        <v>37</v>
      </c>
      <c r="Q121" s="40" t="str">
        <f t="shared" si="108"/>
        <v>52</v>
      </c>
      <c r="R121" s="40" t="str">
        <f t="shared" si="109"/>
        <v>94</v>
      </c>
      <c r="S121" s="40" t="str">
        <f t="shared" si="110"/>
        <v>3</v>
      </c>
      <c r="W121" s="40">
        <v>4251</v>
      </c>
      <c r="X121" s="40" t="s">
        <v>162</v>
      </c>
      <c r="Z121" s="204" t="str">
        <f t="shared" si="111"/>
        <v>42</v>
      </c>
      <c r="AA121" s="40" t="str">
        <f t="shared" si="112"/>
        <v>425</v>
      </c>
      <c r="AC121" s="246" t="s">
        <v>1408</v>
      </c>
      <c r="AD121" s="246" t="s">
        <v>1409</v>
      </c>
      <c r="AE121" s="40" t="s">
        <v>3939</v>
      </c>
      <c r="AF121" s="40" t="s">
        <v>3940</v>
      </c>
      <c r="AG121" s="40" t="s">
        <v>3949</v>
      </c>
      <c r="AH121" s="40" t="s">
        <v>3950</v>
      </c>
    </row>
    <row r="122" spans="1:34">
      <c r="A122" s="44" t="str">
        <f>IF(C122="","",VLOOKUP('OPĆI DIO'!$C$1,'OPĆI DIO'!$N$4:$W$137,10,FALSE))</f>
        <v>08006</v>
      </c>
      <c r="B122" s="44" t="str">
        <f>IF(C122="","",VLOOKUP('OPĆI DIO'!$C$1,'OPĆI DIO'!$N$4:$W$137,9,FALSE))</f>
        <v>Sveučilišta i veleučilišta u Republici Hrvatskoj</v>
      </c>
      <c r="C122" s="50">
        <v>52</v>
      </c>
      <c r="D122" s="45" t="str">
        <f t="shared" si="48"/>
        <v>Ostale pomoći</v>
      </c>
      <c r="E122" s="50">
        <v>4221</v>
      </c>
      <c r="F122" s="45" t="str">
        <f t="shared" si="45"/>
        <v>Uredska oprema i namještaj</v>
      </c>
      <c r="G122" s="328" t="s">
        <v>179</v>
      </c>
      <c r="H122" s="45" t="str">
        <f t="shared" si="46"/>
        <v>REDOVNA DJELATNOST SVEUČILIŠTA U SPLITU (IZ EVIDENCIJSKIH PRIHODA)</v>
      </c>
      <c r="I122" s="45" t="str">
        <f t="shared" si="47"/>
        <v>0942</v>
      </c>
      <c r="J122" s="224">
        <v>18000</v>
      </c>
      <c r="K122" s="224">
        <v>0</v>
      </c>
      <c r="L122" s="224">
        <v>0</v>
      </c>
      <c r="M122" s="49"/>
      <c r="N122" s="246" t="str">
        <f>IF(C122="","",'OPĆI DIO'!$C$1)</f>
        <v>2410 SVEUČILIŠTE U SPLITU - PRIRODOSLOVNO - MATEMATIČKI FAKULTET</v>
      </c>
      <c r="O122" s="40" t="str">
        <f t="shared" si="49"/>
        <v>422</v>
      </c>
      <c r="P122" s="40" t="str">
        <f t="shared" si="50"/>
        <v>42</v>
      </c>
      <c r="Q122" s="40" t="str">
        <f t="shared" si="51"/>
        <v>52</v>
      </c>
      <c r="R122" s="40" t="str">
        <f t="shared" si="52"/>
        <v>94</v>
      </c>
      <c r="S122" s="40" t="str">
        <f t="shared" si="53"/>
        <v>4</v>
      </c>
      <c r="W122" s="40">
        <v>4251</v>
      </c>
      <c r="X122" s="40" t="s">
        <v>162</v>
      </c>
      <c r="Z122" s="204" t="str">
        <f t="shared" si="96"/>
        <v>42</v>
      </c>
      <c r="AA122" s="40" t="str">
        <f t="shared" si="71"/>
        <v>425</v>
      </c>
      <c r="AC122" s="236" t="s">
        <v>1408</v>
      </c>
      <c r="AD122" s="236" t="s">
        <v>1409</v>
      </c>
      <c r="AE122" s="40" t="s">
        <v>3939</v>
      </c>
      <c r="AF122" s="40" t="s">
        <v>3940</v>
      </c>
      <c r="AG122" s="40" t="s">
        <v>3949</v>
      </c>
      <c r="AH122" s="40" t="s">
        <v>3950</v>
      </c>
    </row>
    <row r="123" spans="1:34" ht="15.75" thickBot="1">
      <c r="A123" s="44" t="str">
        <f>IF(C123="","",VLOOKUP('OPĆI DIO'!$C$1,'OPĆI DIO'!$N$4:$W$137,10,FALSE))</f>
        <v>08006</v>
      </c>
      <c r="B123" s="44" t="str">
        <f>IF(C123="","",VLOOKUP('OPĆI DIO'!$C$1,'OPĆI DIO'!$N$4:$W$137,9,FALSE))</f>
        <v>Sveučilišta i veleučilišta u Republici Hrvatskoj</v>
      </c>
      <c r="C123" s="50">
        <v>52</v>
      </c>
      <c r="D123" s="45" t="str">
        <f t="shared" ref="D123" si="113">IFERROR(VLOOKUP(C123,$T$6:$U$24,2,FALSE),"")</f>
        <v>Ostale pomoći</v>
      </c>
      <c r="E123" s="326">
        <v>4224</v>
      </c>
      <c r="F123" s="45" t="str">
        <f t="shared" si="45"/>
        <v>Medicinska i laboratorijska oprema</v>
      </c>
      <c r="G123" s="328" t="s">
        <v>179</v>
      </c>
      <c r="H123" s="45" t="str">
        <f t="shared" si="46"/>
        <v>REDOVNA DJELATNOST SVEUČILIŠTA U SPLITU (IZ EVIDENCIJSKIH PRIHODA)</v>
      </c>
      <c r="I123" s="45" t="str">
        <f t="shared" si="47"/>
        <v>0942</v>
      </c>
      <c r="J123" s="224">
        <v>12000</v>
      </c>
      <c r="K123" s="224">
        <v>1221</v>
      </c>
      <c r="L123" s="224">
        <v>226</v>
      </c>
      <c r="M123" s="49"/>
      <c r="N123" s="246" t="str">
        <f>IF(C123="","",'OPĆI DIO'!$C$1)</f>
        <v>2410 SVEUČILIŠTE U SPLITU - PRIRODOSLOVNO - MATEMATIČKI FAKULTET</v>
      </c>
      <c r="O123" s="40" t="str">
        <f t="shared" ref="O123" si="114">LEFT(E123,3)</f>
        <v>422</v>
      </c>
      <c r="P123" s="40" t="str">
        <f t="shared" ref="P123" si="115">LEFT(E123,2)</f>
        <v>42</v>
      </c>
      <c r="Q123" s="40" t="str">
        <f t="shared" ref="Q123" si="116">LEFT(C123,3)</f>
        <v>52</v>
      </c>
      <c r="R123" s="40" t="str">
        <f t="shared" ref="R123" si="117">MID(I123,2,2)</f>
        <v>94</v>
      </c>
      <c r="S123" s="40" t="str">
        <f t="shared" ref="S123" si="118">LEFT(E123,1)</f>
        <v>4</v>
      </c>
      <c r="W123" s="40">
        <v>4252</v>
      </c>
      <c r="X123" s="40" t="s">
        <v>163</v>
      </c>
      <c r="Z123" s="204" t="str">
        <f t="shared" ref="Z123" si="119">LEFT(W123,2)</f>
        <v>42</v>
      </c>
      <c r="AA123" s="40" t="str">
        <f t="shared" ref="AA123" si="120">LEFT(W123,3)</f>
        <v>425</v>
      </c>
      <c r="AC123" s="246" t="s">
        <v>1410</v>
      </c>
      <c r="AD123" s="246" t="s">
        <v>1411</v>
      </c>
      <c r="AE123" s="40" t="s">
        <v>3939</v>
      </c>
      <c r="AF123" s="40" t="s">
        <v>3940</v>
      </c>
      <c r="AG123" s="40" t="s">
        <v>3947</v>
      </c>
      <c r="AH123" s="40" t="s">
        <v>3957</v>
      </c>
    </row>
    <row r="124" spans="1:34" ht="15.75" thickBot="1">
      <c r="A124" s="44" t="str">
        <f>IF(C124="","",VLOOKUP('OPĆI DIO'!$C$1,'OPĆI DIO'!$N$4:$W$137,10,FALSE))</f>
        <v>08006</v>
      </c>
      <c r="B124" s="44" t="str">
        <f>IF(C124="","",VLOOKUP('OPĆI DIO'!$C$1,'OPĆI DIO'!$N$4:$W$137,9,FALSE))</f>
        <v>Sveučilišta i veleučilišta u Republici Hrvatskoj</v>
      </c>
      <c r="C124" s="50">
        <v>52</v>
      </c>
      <c r="D124" s="45" t="str">
        <f t="shared" si="48"/>
        <v>Ostale pomoći</v>
      </c>
      <c r="E124" s="326">
        <v>4225</v>
      </c>
      <c r="F124" s="45" t="str">
        <f t="shared" si="45"/>
        <v>Instrumenti, uređaji i strojevi</v>
      </c>
      <c r="G124" s="328" t="s">
        <v>179</v>
      </c>
      <c r="H124" s="45" t="str">
        <f t="shared" si="46"/>
        <v>REDOVNA DJELATNOST SVEUČILIŠTA U SPLITU (IZ EVIDENCIJSKIH PRIHODA)</v>
      </c>
      <c r="I124" s="45" t="str">
        <f t="shared" si="47"/>
        <v>0942</v>
      </c>
      <c r="J124" s="224">
        <v>7000</v>
      </c>
      <c r="K124" s="224">
        <v>1221</v>
      </c>
      <c r="L124" s="224">
        <v>226</v>
      </c>
      <c r="M124" s="49"/>
      <c r="N124" s="246" t="str">
        <f>IF(C124="","",'OPĆI DIO'!$C$1)</f>
        <v>2410 SVEUČILIŠTE U SPLITU - PRIRODOSLOVNO - MATEMATIČKI FAKULTET</v>
      </c>
      <c r="O124" s="40" t="str">
        <f t="shared" si="49"/>
        <v>422</v>
      </c>
      <c r="P124" s="40" t="str">
        <f t="shared" si="50"/>
        <v>42</v>
      </c>
      <c r="Q124" s="40" t="str">
        <f t="shared" si="51"/>
        <v>52</v>
      </c>
      <c r="R124" s="40" t="str">
        <f t="shared" si="52"/>
        <v>94</v>
      </c>
      <c r="S124" s="40" t="str">
        <f t="shared" si="53"/>
        <v>4</v>
      </c>
      <c r="W124" s="40">
        <v>4252</v>
      </c>
      <c r="X124" s="40" t="s">
        <v>163</v>
      </c>
      <c r="Z124" s="204" t="str">
        <f t="shared" si="96"/>
        <v>42</v>
      </c>
      <c r="AA124" s="40" t="str">
        <f t="shared" si="71"/>
        <v>425</v>
      </c>
      <c r="AC124" s="236" t="s">
        <v>1410</v>
      </c>
      <c r="AD124" s="236" t="s">
        <v>1411</v>
      </c>
      <c r="AE124" s="40" t="s">
        <v>3939</v>
      </c>
      <c r="AF124" s="40" t="s">
        <v>3940</v>
      </c>
      <c r="AG124" s="40" t="s">
        <v>3947</v>
      </c>
      <c r="AH124" s="40" t="s">
        <v>3957</v>
      </c>
    </row>
    <row r="125" spans="1:34" ht="15.75" thickBot="1">
      <c r="A125" s="44" t="str">
        <f>IF(C125="","",VLOOKUP('OPĆI DIO'!$C$1,'OPĆI DIO'!$N$4:$W$137,10,FALSE))</f>
        <v>08006</v>
      </c>
      <c r="B125" s="44" t="str">
        <f>IF(C125="","",VLOOKUP('OPĆI DIO'!$C$1,'OPĆI DIO'!$N$4:$W$137,9,FALSE))</f>
        <v>Sveučilišta i veleučilišta u Republici Hrvatskoj</v>
      </c>
      <c r="C125" s="50">
        <v>52</v>
      </c>
      <c r="D125" s="45" t="str">
        <f t="shared" ref="D125" si="121">IFERROR(VLOOKUP(C125,$T$6:$U$24,2,FALSE),"")</f>
        <v>Ostale pomoći</v>
      </c>
      <c r="E125" s="326">
        <v>4227</v>
      </c>
      <c r="F125" s="45" t="str">
        <f t="shared" si="45"/>
        <v>Uređaji, strojevi i oprema za ostale namjene</v>
      </c>
      <c r="G125" s="328" t="s">
        <v>179</v>
      </c>
      <c r="H125" s="45" t="str">
        <f t="shared" si="46"/>
        <v>REDOVNA DJELATNOST SVEUČILIŠTA U SPLITU (IZ EVIDENCIJSKIH PRIHODA)</v>
      </c>
      <c r="I125" s="45" t="str">
        <f t="shared" si="47"/>
        <v>0942</v>
      </c>
      <c r="J125" s="224">
        <v>3000</v>
      </c>
      <c r="K125" s="224">
        <v>0</v>
      </c>
      <c r="L125" s="224">
        <v>0</v>
      </c>
      <c r="M125" s="49"/>
      <c r="N125" s="246" t="str">
        <f>IF(C125="","",'OPĆI DIO'!$C$1)</f>
        <v>2410 SVEUČILIŠTE U SPLITU - PRIRODOSLOVNO - MATEMATIČKI FAKULTET</v>
      </c>
      <c r="O125" s="40" t="str">
        <f t="shared" ref="O125" si="122">LEFT(E125,3)</f>
        <v>422</v>
      </c>
      <c r="P125" s="40" t="str">
        <f t="shared" ref="P125" si="123">LEFT(E125,2)</f>
        <v>42</v>
      </c>
      <c r="Q125" s="40" t="str">
        <f t="shared" ref="Q125" si="124">LEFT(C125,3)</f>
        <v>52</v>
      </c>
      <c r="R125" s="40" t="str">
        <f t="shared" ref="R125" si="125">MID(I125,2,2)</f>
        <v>94</v>
      </c>
      <c r="S125" s="40" t="str">
        <f t="shared" ref="S125" si="126">LEFT(E125,1)</f>
        <v>4</v>
      </c>
      <c r="W125" s="40">
        <v>4252</v>
      </c>
      <c r="X125" s="40" t="s">
        <v>163</v>
      </c>
      <c r="Z125" s="204" t="str">
        <f t="shared" ref="Z125" si="127">LEFT(W125,2)</f>
        <v>42</v>
      </c>
      <c r="AA125" s="40" t="str">
        <f t="shared" ref="AA125" si="128">LEFT(W125,3)</f>
        <v>425</v>
      </c>
      <c r="AC125" s="246" t="s">
        <v>1410</v>
      </c>
      <c r="AD125" s="246" t="s">
        <v>1411</v>
      </c>
      <c r="AE125" s="40" t="s">
        <v>3939</v>
      </c>
      <c r="AF125" s="40" t="s">
        <v>3940</v>
      </c>
      <c r="AG125" s="40" t="s">
        <v>3947</v>
      </c>
      <c r="AH125" s="40" t="s">
        <v>3957</v>
      </c>
    </row>
    <row r="126" spans="1:34" ht="15.75" thickBot="1">
      <c r="A126" s="44" t="str">
        <f>IF(C126="","",VLOOKUP('OPĆI DIO'!$C$1,'OPĆI DIO'!$N$4:$W$137,10,FALSE))</f>
        <v>08006</v>
      </c>
      <c r="B126" s="44" t="str">
        <f>IF(C126="","",VLOOKUP('OPĆI DIO'!$C$1,'OPĆI DIO'!$N$4:$W$137,9,FALSE))</f>
        <v>Sveučilišta i veleučilišta u Republici Hrvatskoj</v>
      </c>
      <c r="C126" s="50">
        <v>52</v>
      </c>
      <c r="D126" s="45" t="str">
        <f t="shared" ref="D126" si="129">IFERROR(VLOOKUP(C126,$T$6:$U$24,2,FALSE),"")</f>
        <v>Ostale pomoći</v>
      </c>
      <c r="E126" s="326">
        <v>4241</v>
      </c>
      <c r="F126" s="45" t="str">
        <f t="shared" si="45"/>
        <v>Knjige</v>
      </c>
      <c r="G126" s="328" t="s">
        <v>179</v>
      </c>
      <c r="H126" s="45" t="str">
        <f t="shared" si="46"/>
        <v>REDOVNA DJELATNOST SVEUČILIŠTA U SPLITU (IZ EVIDENCIJSKIH PRIHODA)</v>
      </c>
      <c r="I126" s="45" t="str">
        <f t="shared" si="47"/>
        <v>0942</v>
      </c>
      <c r="J126" s="224">
        <v>2000</v>
      </c>
      <c r="K126" s="224">
        <v>0</v>
      </c>
      <c r="L126" s="224">
        <v>0</v>
      </c>
      <c r="M126" s="49"/>
      <c r="N126" s="246" t="str">
        <f>IF(C126="","",'OPĆI DIO'!$C$1)</f>
        <v>2410 SVEUČILIŠTE U SPLITU - PRIRODOSLOVNO - MATEMATIČKI FAKULTET</v>
      </c>
      <c r="O126" s="40" t="str">
        <f t="shared" ref="O126" si="130">LEFT(E126,3)</f>
        <v>424</v>
      </c>
      <c r="P126" s="40" t="str">
        <f t="shared" ref="P126" si="131">LEFT(E126,2)</f>
        <v>42</v>
      </c>
      <c r="Q126" s="40" t="str">
        <f t="shared" ref="Q126" si="132">LEFT(C126,3)</f>
        <v>52</v>
      </c>
      <c r="R126" s="40" t="str">
        <f t="shared" ref="R126" si="133">MID(I126,2,2)</f>
        <v>94</v>
      </c>
      <c r="S126" s="40" t="str">
        <f t="shared" ref="S126" si="134">LEFT(E126,1)</f>
        <v>4</v>
      </c>
      <c r="W126" s="40">
        <v>4252</v>
      </c>
      <c r="X126" s="40" t="s">
        <v>163</v>
      </c>
      <c r="Z126" s="204" t="str">
        <f t="shared" ref="Z126" si="135">LEFT(W126,2)</f>
        <v>42</v>
      </c>
      <c r="AA126" s="40" t="str">
        <f t="shared" ref="AA126" si="136">LEFT(W126,3)</f>
        <v>425</v>
      </c>
      <c r="AC126" s="246" t="s">
        <v>1410</v>
      </c>
      <c r="AD126" s="246" t="s">
        <v>1411</v>
      </c>
      <c r="AE126" s="40" t="s">
        <v>3939</v>
      </c>
      <c r="AF126" s="40" t="s">
        <v>3940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>08006</v>
      </c>
      <c r="B127" s="44" t="str">
        <f>IF(C127="","",VLOOKUP('OPĆI DIO'!$C$1,'OPĆI DIO'!$N$4:$W$137,9,FALSE))</f>
        <v>Sveučilišta i veleučilišta u Republici Hrvatskoj</v>
      </c>
      <c r="C127" s="50">
        <v>61</v>
      </c>
      <c r="D127" s="45" t="str">
        <f t="shared" si="48"/>
        <v>Donacije</v>
      </c>
      <c r="E127" s="50">
        <v>3241</v>
      </c>
      <c r="F127" s="45" t="str">
        <f t="shared" si="45"/>
        <v>Naknade troškova osobama izvan radnog odnosa</v>
      </c>
      <c r="G127" s="328" t="s">
        <v>179</v>
      </c>
      <c r="H127" s="45" t="str">
        <f t="shared" si="46"/>
        <v>REDOVNA DJELATNOST SVEUČILIŠTA U SPLITU (IZ EVIDENCIJSKIH PRIHODA)</v>
      </c>
      <c r="I127" s="45" t="str">
        <f t="shared" si="47"/>
        <v>0942</v>
      </c>
      <c r="J127" s="224">
        <v>3000</v>
      </c>
      <c r="K127" s="224">
        <v>3300</v>
      </c>
      <c r="L127" s="224">
        <v>3500</v>
      </c>
      <c r="M127" s="49"/>
      <c r="N127" s="246" t="str">
        <f>IF(C127="","",'OPĆI DIO'!$C$1)</f>
        <v>2410 SVEUČILIŠTE U SPLITU - PRIRODOSLOVNO - MATEMATIČKI FAKULTET</v>
      </c>
      <c r="O127" s="40" t="str">
        <f t="shared" si="49"/>
        <v>324</v>
      </c>
      <c r="P127" s="40" t="str">
        <f t="shared" si="50"/>
        <v>32</v>
      </c>
      <c r="Q127" s="40" t="str">
        <f t="shared" si="51"/>
        <v>61</v>
      </c>
      <c r="R127" s="40" t="str">
        <f t="shared" si="52"/>
        <v>94</v>
      </c>
      <c r="S127" s="40" t="str">
        <f t="shared" si="53"/>
        <v>3</v>
      </c>
      <c r="W127" s="40">
        <v>4262</v>
      </c>
      <c r="X127" s="40" t="s">
        <v>107</v>
      </c>
      <c r="Z127" s="204" t="str">
        <f t="shared" si="96"/>
        <v>42</v>
      </c>
      <c r="AA127" s="40" t="str">
        <f t="shared" si="71"/>
        <v>426</v>
      </c>
      <c r="AC127" s="236" t="s">
        <v>1412</v>
      </c>
      <c r="AD127" s="236" t="s">
        <v>1413</v>
      </c>
      <c r="AE127" s="40" t="s">
        <v>3939</v>
      </c>
      <c r="AF127" s="40" t="s">
        <v>3940</v>
      </c>
      <c r="AG127" s="40" t="s">
        <v>3947</v>
      </c>
      <c r="AH127" s="40" t="s">
        <v>3955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48"/>
        <v/>
      </c>
      <c r="E128" s="327"/>
      <c r="F128" s="45" t="str">
        <f t="shared" si="45"/>
        <v/>
      </c>
      <c r="G128" s="329"/>
      <c r="H128" s="45" t="str">
        <f t="shared" si="46"/>
        <v/>
      </c>
      <c r="I128" s="45" t="str">
        <f t="shared" si="47"/>
        <v/>
      </c>
      <c r="J128" s="224"/>
      <c r="K128" s="224"/>
      <c r="L128" s="224"/>
      <c r="M128" s="49"/>
      <c r="N128" s="246" t="str">
        <f>IF(C128="","",'OPĆI DIO'!$C$1)</f>
        <v/>
      </c>
      <c r="O128" s="40" t="str">
        <f t="shared" si="49"/>
        <v/>
      </c>
      <c r="P128" s="40" t="str">
        <f t="shared" si="50"/>
        <v/>
      </c>
      <c r="Q128" s="40" t="str">
        <f t="shared" si="51"/>
        <v/>
      </c>
      <c r="R128" s="40" t="str">
        <f t="shared" si="52"/>
        <v/>
      </c>
      <c r="S128" s="40" t="str">
        <f t="shared" si="53"/>
        <v/>
      </c>
      <c r="W128" s="40">
        <v>4263</v>
      </c>
      <c r="X128" s="40" t="s">
        <v>164</v>
      </c>
      <c r="Z128" s="204" t="str">
        <f t="shared" si="96"/>
        <v>42</v>
      </c>
      <c r="AA128" s="40" t="str">
        <f t="shared" si="71"/>
        <v>426</v>
      </c>
      <c r="AC128" s="236" t="s">
        <v>1414</v>
      </c>
      <c r="AD128" s="236" t="s">
        <v>1415</v>
      </c>
      <c r="AE128" s="40" t="s">
        <v>3939</v>
      </c>
      <c r="AF128" s="40" t="s">
        <v>3940</v>
      </c>
      <c r="AG128" s="40" t="s">
        <v>3949</v>
      </c>
      <c r="AH128" s="40" t="s">
        <v>3950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48"/>
        <v/>
      </c>
      <c r="E129" s="50"/>
      <c r="F129" s="45" t="str">
        <f t="shared" si="45"/>
        <v/>
      </c>
      <c r="G129" s="328"/>
      <c r="H129" s="45" t="str">
        <f t="shared" si="46"/>
        <v/>
      </c>
      <c r="I129" s="45" t="str">
        <f t="shared" si="47"/>
        <v/>
      </c>
      <c r="J129" s="224"/>
      <c r="K129" s="224"/>
      <c r="L129" s="224"/>
      <c r="M129" s="49"/>
      <c r="N129" s="246" t="str">
        <f>IF(C129="","",'OPĆI DIO'!$C$1)</f>
        <v/>
      </c>
      <c r="O129" s="40" t="str">
        <f t="shared" si="49"/>
        <v/>
      </c>
      <c r="P129" s="40" t="str">
        <f t="shared" si="50"/>
        <v/>
      </c>
      <c r="Q129" s="40" t="str">
        <f t="shared" si="51"/>
        <v/>
      </c>
      <c r="R129" s="40" t="str">
        <f t="shared" si="52"/>
        <v/>
      </c>
      <c r="S129" s="40" t="str">
        <f t="shared" si="53"/>
        <v/>
      </c>
      <c r="W129" s="40">
        <v>4264</v>
      </c>
      <c r="X129" s="40" t="s">
        <v>119</v>
      </c>
      <c r="Z129" s="204" t="str">
        <f t="shared" si="96"/>
        <v>42</v>
      </c>
      <c r="AA129" s="40" t="str">
        <f t="shared" si="71"/>
        <v>426</v>
      </c>
      <c r="AC129" s="236" t="s">
        <v>1416</v>
      </c>
      <c r="AD129" s="236" t="s">
        <v>1417</v>
      </c>
      <c r="AE129" s="40" t="s">
        <v>3939</v>
      </c>
      <c r="AF129" s="40" t="s">
        <v>3940</v>
      </c>
      <c r="AG129" s="40" t="s">
        <v>3947</v>
      </c>
      <c r="AH129" s="40" t="s">
        <v>3957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48"/>
        <v/>
      </c>
      <c r="E130" s="50"/>
      <c r="F130" s="45" t="str">
        <f t="shared" si="45"/>
        <v/>
      </c>
      <c r="G130" s="82"/>
      <c r="H130" s="45" t="str">
        <f t="shared" si="46"/>
        <v/>
      </c>
      <c r="I130" s="45" t="str">
        <f t="shared" si="4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49"/>
        <v/>
      </c>
      <c r="P130" s="40" t="str">
        <f t="shared" si="50"/>
        <v/>
      </c>
      <c r="Q130" s="40" t="str">
        <f t="shared" si="51"/>
        <v/>
      </c>
      <c r="R130" s="40" t="str">
        <f t="shared" si="52"/>
        <v/>
      </c>
      <c r="S130" s="40" t="str">
        <f t="shared" si="53"/>
        <v/>
      </c>
      <c r="W130" s="40">
        <v>4312</v>
      </c>
      <c r="X130" s="40" t="s">
        <v>121</v>
      </c>
      <c r="Z130" s="204" t="str">
        <f t="shared" si="96"/>
        <v>43</v>
      </c>
      <c r="AA130" s="40" t="str">
        <f t="shared" si="71"/>
        <v>431</v>
      </c>
      <c r="AC130" s="236" t="s">
        <v>1418</v>
      </c>
      <c r="AD130" s="236" t="s">
        <v>1419</v>
      </c>
      <c r="AE130" s="40" t="s">
        <v>3939</v>
      </c>
      <c r="AF130" s="40" t="s">
        <v>3940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si="48"/>
        <v/>
      </c>
      <c r="E131" s="50"/>
      <c r="F131" s="45" t="str">
        <f t="shared" si="45"/>
        <v/>
      </c>
      <c r="G131" s="82"/>
      <c r="H131" s="45" t="str">
        <f t="shared" si="46"/>
        <v/>
      </c>
      <c r="I131" s="45" t="str">
        <f t="shared" si="4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49"/>
        <v/>
      </c>
      <c r="P131" s="40" t="str">
        <f t="shared" si="50"/>
        <v/>
      </c>
      <c r="Q131" s="40" t="str">
        <f t="shared" si="51"/>
        <v/>
      </c>
      <c r="R131" s="40" t="str">
        <f t="shared" si="52"/>
        <v/>
      </c>
      <c r="S131" s="40" t="str">
        <f t="shared" si="53"/>
        <v/>
      </c>
      <c r="W131" s="40">
        <v>4411</v>
      </c>
      <c r="X131" s="40" t="s">
        <v>165</v>
      </c>
      <c r="Z131" s="204" t="str">
        <f t="shared" si="96"/>
        <v>44</v>
      </c>
      <c r="AA131" s="40" t="str">
        <f t="shared" si="71"/>
        <v>441</v>
      </c>
      <c r="AC131" s="236" t="s">
        <v>1420</v>
      </c>
      <c r="AD131" s="236" t="s">
        <v>1421</v>
      </c>
      <c r="AE131" s="40" t="s">
        <v>3939</v>
      </c>
      <c r="AF131" s="40" t="s">
        <v>3940</v>
      </c>
      <c r="AG131" s="40" t="s">
        <v>3947</v>
      </c>
      <c r="AH131" s="40" t="s">
        <v>3957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48"/>
        <v/>
      </c>
      <c r="E132" s="50"/>
      <c r="F132" s="45" t="str">
        <f t="shared" ref="F132:F195" si="137">IFERROR(VLOOKUP(E132,$W$5:$Y$148,2,FALSE),"")</f>
        <v/>
      </c>
      <c r="G132" s="82"/>
      <c r="H132" s="45" t="str">
        <f t="shared" ref="H132:H195" si="138">IFERROR(VLOOKUP(G132,$AC$6:$AD$363,2,FALSE),"")</f>
        <v/>
      </c>
      <c r="I132" s="45" t="str">
        <f t="shared" ref="I132:I195" si="139">IFERROR(VLOOKUP(G132,$AC$6:$AG$363,3,FALSE),"")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si="49"/>
        <v/>
      </c>
      <c r="P132" s="40" t="str">
        <f t="shared" si="50"/>
        <v/>
      </c>
      <c r="Q132" s="40" t="str">
        <f t="shared" si="51"/>
        <v/>
      </c>
      <c r="R132" s="40" t="str">
        <f t="shared" si="52"/>
        <v/>
      </c>
      <c r="S132" s="40" t="str">
        <f t="shared" si="53"/>
        <v/>
      </c>
      <c r="W132" s="40">
        <v>4511</v>
      </c>
      <c r="X132" s="40" t="s">
        <v>120</v>
      </c>
      <c r="Z132" s="204" t="str">
        <f t="shared" si="96"/>
        <v>45</v>
      </c>
      <c r="AA132" s="40" t="str">
        <f t="shared" si="71"/>
        <v>451</v>
      </c>
      <c r="AC132" s="236" t="s">
        <v>1422</v>
      </c>
      <c r="AD132" s="236" t="s">
        <v>1423</v>
      </c>
      <c r="AE132" s="40" t="s">
        <v>3939</v>
      </c>
      <c r="AF132" s="40" t="s">
        <v>3940</v>
      </c>
      <c r="AG132" s="40" t="s">
        <v>3947</v>
      </c>
      <c r="AH132" s="40" t="s">
        <v>3957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48"/>
        <v/>
      </c>
      <c r="E133" s="50"/>
      <c r="F133" s="45" t="str">
        <f t="shared" si="137"/>
        <v/>
      </c>
      <c r="G133" s="82"/>
      <c r="H133" s="45" t="str">
        <f t="shared" si="138"/>
        <v/>
      </c>
      <c r="I133" s="45" t="str">
        <f t="shared" si="139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49"/>
        <v/>
      </c>
      <c r="P133" s="40" t="str">
        <f t="shared" si="50"/>
        <v/>
      </c>
      <c r="Q133" s="40" t="str">
        <f t="shared" si="51"/>
        <v/>
      </c>
      <c r="R133" s="40" t="str">
        <f t="shared" si="52"/>
        <v/>
      </c>
      <c r="S133" s="40" t="str">
        <f t="shared" si="53"/>
        <v/>
      </c>
      <c r="W133" s="40">
        <v>4521</v>
      </c>
      <c r="X133" s="40" t="s">
        <v>139</v>
      </c>
      <c r="Z133" s="204" t="str">
        <f t="shared" si="96"/>
        <v>45</v>
      </c>
      <c r="AA133" s="40" t="str">
        <f t="shared" si="71"/>
        <v>452</v>
      </c>
      <c r="AC133" s="236" t="s">
        <v>1428</v>
      </c>
      <c r="AD133" s="236" t="s">
        <v>1429</v>
      </c>
      <c r="AE133" s="40" t="s">
        <v>3929</v>
      </c>
      <c r="AF133" s="40" t="s">
        <v>3930</v>
      </c>
      <c r="AG133" s="40" t="s">
        <v>3947</v>
      </c>
      <c r="AH133" s="40" t="s">
        <v>3957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48"/>
        <v/>
      </c>
      <c r="E134" s="50"/>
      <c r="F134" s="45" t="str">
        <f t="shared" si="137"/>
        <v/>
      </c>
      <c r="G134" s="82"/>
      <c r="H134" s="45" t="str">
        <f t="shared" si="138"/>
        <v/>
      </c>
      <c r="I134" s="45" t="str">
        <f t="shared" si="139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49"/>
        <v/>
      </c>
      <c r="P134" s="40" t="str">
        <f t="shared" si="50"/>
        <v/>
      </c>
      <c r="Q134" s="40" t="str">
        <f t="shared" si="51"/>
        <v/>
      </c>
      <c r="R134" s="40" t="str">
        <f t="shared" si="52"/>
        <v/>
      </c>
      <c r="S134" s="40" t="str">
        <f t="shared" si="53"/>
        <v/>
      </c>
      <c r="W134" s="40">
        <v>4531</v>
      </c>
      <c r="X134" s="40" t="s">
        <v>182</v>
      </c>
      <c r="Z134" s="204" t="str">
        <f t="shared" si="96"/>
        <v>45</v>
      </c>
      <c r="AA134" s="40" t="str">
        <f t="shared" si="71"/>
        <v>453</v>
      </c>
      <c r="AC134" s="236" t="s">
        <v>1430</v>
      </c>
      <c r="AD134" s="236" t="s">
        <v>1431</v>
      </c>
      <c r="AE134" s="40" t="s">
        <v>3939</v>
      </c>
      <c r="AF134" s="40" t="s">
        <v>3940</v>
      </c>
      <c r="AG134" s="40" t="s">
        <v>3947</v>
      </c>
      <c r="AH134" s="40" t="s">
        <v>3957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48"/>
        <v/>
      </c>
      <c r="E135" s="50"/>
      <c r="F135" s="45" t="str">
        <f t="shared" si="137"/>
        <v/>
      </c>
      <c r="G135" s="82"/>
      <c r="H135" s="45" t="str">
        <f t="shared" si="138"/>
        <v/>
      </c>
      <c r="I135" s="45" t="str">
        <f t="shared" si="139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49"/>
        <v/>
      </c>
      <c r="P135" s="40" t="str">
        <f t="shared" si="50"/>
        <v/>
      </c>
      <c r="Q135" s="40" t="str">
        <f t="shared" si="51"/>
        <v/>
      </c>
      <c r="R135" s="40" t="str">
        <f t="shared" si="52"/>
        <v/>
      </c>
      <c r="S135" s="40" t="str">
        <f t="shared" si="53"/>
        <v/>
      </c>
      <c r="W135" s="40">
        <v>4541</v>
      </c>
      <c r="X135" s="40" t="s">
        <v>134</v>
      </c>
      <c r="Z135" s="204" t="str">
        <f t="shared" si="96"/>
        <v>45</v>
      </c>
      <c r="AA135" s="40" t="str">
        <f t="shared" si="71"/>
        <v>454</v>
      </c>
      <c r="AC135" s="236" t="s">
        <v>1433</v>
      </c>
      <c r="AD135" s="236" t="s">
        <v>1434</v>
      </c>
      <c r="AE135" s="40" t="s">
        <v>3929</v>
      </c>
      <c r="AF135" s="40" t="s">
        <v>3930</v>
      </c>
      <c r="AG135" s="40" t="s">
        <v>3949</v>
      </c>
      <c r="AH135" s="40" t="s">
        <v>3950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48"/>
        <v/>
      </c>
      <c r="E136" s="50"/>
      <c r="F136" s="45" t="str">
        <f t="shared" si="137"/>
        <v/>
      </c>
      <c r="G136" s="82"/>
      <c r="H136" s="45" t="str">
        <f t="shared" si="138"/>
        <v/>
      </c>
      <c r="I136" s="45" t="str">
        <f t="shared" si="139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49"/>
        <v/>
      </c>
      <c r="P136" s="40" t="str">
        <f t="shared" si="50"/>
        <v/>
      </c>
      <c r="Q136" s="40" t="str">
        <f t="shared" si="51"/>
        <v/>
      </c>
      <c r="R136" s="40" t="str">
        <f t="shared" si="52"/>
        <v/>
      </c>
      <c r="S136" s="40" t="str">
        <f t="shared" si="53"/>
        <v/>
      </c>
      <c r="W136" s="40">
        <v>5121</v>
      </c>
      <c r="X136" s="40" t="s">
        <v>190</v>
      </c>
      <c r="Z136" s="204" t="str">
        <f t="shared" si="96"/>
        <v>51</v>
      </c>
      <c r="AA136" s="40" t="str">
        <f t="shared" si="71"/>
        <v>512</v>
      </c>
      <c r="AC136" s="236" t="s">
        <v>1455</v>
      </c>
      <c r="AD136" s="236" t="s">
        <v>1456</v>
      </c>
      <c r="AE136" s="40" t="s">
        <v>3925</v>
      </c>
      <c r="AF136" s="40" t="s">
        <v>3926</v>
      </c>
      <c r="AG136" s="40" t="s">
        <v>3947</v>
      </c>
      <c r="AH136" s="40" t="s">
        <v>3954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48"/>
        <v/>
      </c>
      <c r="E137" s="50"/>
      <c r="F137" s="45" t="str">
        <f t="shared" si="137"/>
        <v/>
      </c>
      <c r="G137" s="82"/>
      <c r="H137" s="45" t="str">
        <f t="shared" si="138"/>
        <v/>
      </c>
      <c r="I137" s="45" t="str">
        <f t="shared" si="139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49"/>
        <v/>
      </c>
      <c r="P137" s="40" t="str">
        <f t="shared" si="50"/>
        <v/>
      </c>
      <c r="Q137" s="40" t="str">
        <f t="shared" si="51"/>
        <v/>
      </c>
      <c r="R137" s="40" t="str">
        <f t="shared" si="52"/>
        <v/>
      </c>
      <c r="S137" s="40" t="str">
        <f t="shared" si="53"/>
        <v/>
      </c>
      <c r="W137" s="40">
        <v>5443</v>
      </c>
      <c r="X137" s="40" t="s">
        <v>166</v>
      </c>
      <c r="Z137" s="204" t="str">
        <f t="shared" si="96"/>
        <v>54</v>
      </c>
      <c r="AA137" s="40" t="str">
        <f t="shared" si="71"/>
        <v>544</v>
      </c>
      <c r="AC137" s="236" t="s">
        <v>1457</v>
      </c>
      <c r="AD137" s="236" t="s">
        <v>1458</v>
      </c>
      <c r="AE137" s="40" t="s">
        <v>3929</v>
      </c>
      <c r="AF137" s="40" t="s">
        <v>3930</v>
      </c>
      <c r="AG137" s="40" t="s">
        <v>3947</v>
      </c>
      <c r="AH137" s="40" t="s">
        <v>3957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48"/>
        <v/>
      </c>
      <c r="E138" s="50"/>
      <c r="F138" s="45" t="str">
        <f t="shared" si="137"/>
        <v/>
      </c>
      <c r="G138" s="82"/>
      <c r="H138" s="45" t="str">
        <f t="shared" si="138"/>
        <v/>
      </c>
      <c r="I138" s="45" t="str">
        <f t="shared" si="139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49"/>
        <v/>
      </c>
      <c r="P138" s="40" t="str">
        <f t="shared" si="50"/>
        <v/>
      </c>
      <c r="Q138" s="40" t="str">
        <f t="shared" si="51"/>
        <v/>
      </c>
      <c r="R138" s="40" t="str">
        <f t="shared" si="52"/>
        <v/>
      </c>
      <c r="S138" s="40" t="str">
        <f t="shared" si="53"/>
        <v/>
      </c>
      <c r="W138" s="40">
        <v>5121</v>
      </c>
      <c r="X138" s="40" t="s">
        <v>632</v>
      </c>
      <c r="Z138" s="204" t="str">
        <f t="shared" si="96"/>
        <v>51</v>
      </c>
      <c r="AA138" s="40" t="str">
        <f t="shared" ref="AA138:AA148" si="140">LEFT(W138,3)</f>
        <v>512</v>
      </c>
      <c r="AC138" s="236" t="s">
        <v>1459</v>
      </c>
      <c r="AD138" s="236" t="s">
        <v>1460</v>
      </c>
      <c r="AE138" s="40" t="s">
        <v>3929</v>
      </c>
      <c r="AF138" s="40" t="s">
        <v>3930</v>
      </c>
      <c r="AG138" s="40" t="s">
        <v>3947</v>
      </c>
      <c r="AH138" s="40" t="s">
        <v>3957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48"/>
        <v/>
      </c>
      <c r="E139" s="50"/>
      <c r="F139" s="45" t="str">
        <f t="shared" si="137"/>
        <v/>
      </c>
      <c r="G139" s="82"/>
      <c r="H139" s="45" t="str">
        <f t="shared" si="138"/>
        <v/>
      </c>
      <c r="I139" s="45" t="str">
        <f t="shared" si="139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49"/>
        <v/>
      </c>
      <c r="P139" s="40" t="str">
        <f t="shared" si="50"/>
        <v/>
      </c>
      <c r="Q139" s="40" t="str">
        <f t="shared" si="51"/>
        <v/>
      </c>
      <c r="R139" s="40" t="str">
        <f t="shared" si="52"/>
        <v/>
      </c>
      <c r="S139" s="40" t="str">
        <f t="shared" si="53"/>
        <v/>
      </c>
      <c r="W139" s="40">
        <v>5122</v>
      </c>
      <c r="X139" s="40" t="s">
        <v>633</v>
      </c>
      <c r="Z139" s="204" t="str">
        <f t="shared" si="96"/>
        <v>51</v>
      </c>
      <c r="AA139" s="40" t="str">
        <f t="shared" si="140"/>
        <v>512</v>
      </c>
      <c r="AC139" s="236" t="s">
        <v>1461</v>
      </c>
      <c r="AD139" s="236" t="s">
        <v>1462</v>
      </c>
      <c r="AE139" s="40" t="s">
        <v>3929</v>
      </c>
      <c r="AF139" s="40" t="s">
        <v>3930</v>
      </c>
      <c r="AG139" s="40" t="s">
        <v>3949</v>
      </c>
      <c r="AH139" s="40" t="s">
        <v>3950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48"/>
        <v/>
      </c>
      <c r="E140" s="50"/>
      <c r="F140" s="45" t="str">
        <f t="shared" si="137"/>
        <v/>
      </c>
      <c r="G140" s="82"/>
      <c r="H140" s="45" t="str">
        <f t="shared" si="138"/>
        <v/>
      </c>
      <c r="I140" s="45" t="str">
        <f t="shared" si="139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49"/>
        <v/>
      </c>
      <c r="P140" s="40" t="str">
        <f t="shared" si="50"/>
        <v/>
      </c>
      <c r="Q140" s="40" t="str">
        <f t="shared" si="51"/>
        <v/>
      </c>
      <c r="R140" s="40" t="str">
        <f t="shared" si="52"/>
        <v/>
      </c>
      <c r="S140" s="40" t="str">
        <f t="shared" si="53"/>
        <v/>
      </c>
      <c r="W140" s="40">
        <v>5141</v>
      </c>
      <c r="X140" s="40" t="s">
        <v>634</v>
      </c>
      <c r="Z140" s="204" t="str">
        <f t="shared" si="96"/>
        <v>51</v>
      </c>
      <c r="AA140" s="40" t="str">
        <f t="shared" si="140"/>
        <v>514</v>
      </c>
      <c r="AC140" s="236" t="s">
        <v>1463</v>
      </c>
      <c r="AD140" s="236" t="s">
        <v>1464</v>
      </c>
      <c r="AE140" s="40" t="s">
        <v>3929</v>
      </c>
      <c r="AF140" s="40" t="s">
        <v>3930</v>
      </c>
      <c r="AG140" s="40" t="s">
        <v>3947</v>
      </c>
      <c r="AH140" s="40" t="s">
        <v>3954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48"/>
        <v/>
      </c>
      <c r="E141" s="50"/>
      <c r="F141" s="45" t="str">
        <f t="shared" si="137"/>
        <v/>
      </c>
      <c r="G141" s="82"/>
      <c r="H141" s="45" t="str">
        <f t="shared" si="138"/>
        <v/>
      </c>
      <c r="I141" s="45" t="str">
        <f t="shared" si="139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49"/>
        <v/>
      </c>
      <c r="P141" s="40" t="str">
        <f t="shared" si="50"/>
        <v/>
      </c>
      <c r="Q141" s="40" t="str">
        <f t="shared" si="51"/>
        <v/>
      </c>
      <c r="R141" s="40" t="str">
        <f t="shared" si="52"/>
        <v/>
      </c>
      <c r="S141" s="40" t="str">
        <f t="shared" si="53"/>
        <v/>
      </c>
      <c r="W141" s="40">
        <v>5181</v>
      </c>
      <c r="X141" s="40" t="s">
        <v>635</v>
      </c>
      <c r="Z141" s="204" t="str">
        <f t="shared" si="96"/>
        <v>51</v>
      </c>
      <c r="AA141" s="40" t="str">
        <f t="shared" si="140"/>
        <v>518</v>
      </c>
      <c r="AC141" s="236" t="s">
        <v>1465</v>
      </c>
      <c r="AD141" s="236" t="s">
        <v>1466</v>
      </c>
      <c r="AE141" s="40" t="s">
        <v>3929</v>
      </c>
      <c r="AF141" s="40" t="s">
        <v>3930</v>
      </c>
      <c r="AG141" s="40" t="s">
        <v>3947</v>
      </c>
      <c r="AH141" s="40" t="s">
        <v>3958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48"/>
        <v/>
      </c>
      <c r="E142" s="50"/>
      <c r="F142" s="45" t="str">
        <f t="shared" si="137"/>
        <v/>
      </c>
      <c r="G142" s="82"/>
      <c r="H142" s="45" t="str">
        <f t="shared" si="138"/>
        <v/>
      </c>
      <c r="I142" s="45" t="str">
        <f t="shared" si="139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49"/>
        <v/>
      </c>
      <c r="P142" s="40" t="str">
        <f t="shared" si="50"/>
        <v/>
      </c>
      <c r="Q142" s="40" t="str">
        <f t="shared" si="51"/>
        <v/>
      </c>
      <c r="R142" s="40" t="str">
        <f t="shared" si="52"/>
        <v/>
      </c>
      <c r="S142" s="40" t="str">
        <f t="shared" si="53"/>
        <v/>
      </c>
      <c r="W142" s="40">
        <v>5183</v>
      </c>
      <c r="X142" s="40" t="s">
        <v>636</v>
      </c>
      <c r="Z142" s="204" t="str">
        <f t="shared" si="96"/>
        <v>51</v>
      </c>
      <c r="AA142" s="40" t="str">
        <f t="shared" si="140"/>
        <v>518</v>
      </c>
      <c r="AC142" s="236" t="s">
        <v>1216</v>
      </c>
      <c r="AD142" s="236" t="s">
        <v>1217</v>
      </c>
      <c r="AE142" s="40" t="s">
        <v>3929</v>
      </c>
      <c r="AF142" s="40" t="s">
        <v>3930</v>
      </c>
      <c r="AG142" s="40" t="s">
        <v>3947</v>
      </c>
      <c r="AH142" s="40" t="s">
        <v>3956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48"/>
        <v/>
      </c>
      <c r="E143" s="50"/>
      <c r="F143" s="45" t="str">
        <f t="shared" si="137"/>
        <v/>
      </c>
      <c r="G143" s="82"/>
      <c r="H143" s="45" t="str">
        <f t="shared" si="138"/>
        <v/>
      </c>
      <c r="I143" s="45" t="str">
        <f t="shared" si="139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49"/>
        <v/>
      </c>
      <c r="P143" s="40" t="str">
        <f t="shared" si="50"/>
        <v/>
      </c>
      <c r="Q143" s="40" t="str">
        <f t="shared" si="51"/>
        <v/>
      </c>
      <c r="R143" s="40" t="str">
        <f t="shared" si="52"/>
        <v/>
      </c>
      <c r="S143" s="40" t="str">
        <f t="shared" si="53"/>
        <v/>
      </c>
      <c r="W143" s="40">
        <v>5422</v>
      </c>
      <c r="X143" s="40" t="s">
        <v>637</v>
      </c>
      <c r="Z143" s="204" t="str">
        <f t="shared" si="96"/>
        <v>54</v>
      </c>
      <c r="AA143" s="40" t="str">
        <f t="shared" si="140"/>
        <v>542</v>
      </c>
      <c r="AC143" s="236" t="s">
        <v>1207</v>
      </c>
      <c r="AD143" s="236" t="s">
        <v>1208</v>
      </c>
      <c r="AE143" s="40" t="s">
        <v>3929</v>
      </c>
      <c r="AF143" s="40" t="s">
        <v>3930</v>
      </c>
      <c r="AG143" s="40" t="s">
        <v>3947</v>
      </c>
      <c r="AH143" s="40" t="s">
        <v>3954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48"/>
        <v/>
      </c>
      <c r="E144" s="50"/>
      <c r="F144" s="45" t="str">
        <f t="shared" si="137"/>
        <v/>
      </c>
      <c r="G144" s="82"/>
      <c r="H144" s="45" t="str">
        <f t="shared" si="138"/>
        <v/>
      </c>
      <c r="I144" s="45" t="str">
        <f t="shared" si="139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49"/>
        <v/>
      </c>
      <c r="P144" s="40" t="str">
        <f t="shared" si="50"/>
        <v/>
      </c>
      <c r="Q144" s="40" t="str">
        <f t="shared" si="51"/>
        <v/>
      </c>
      <c r="R144" s="40" t="str">
        <f t="shared" si="52"/>
        <v/>
      </c>
      <c r="S144" s="40" t="str">
        <f t="shared" si="53"/>
        <v/>
      </c>
      <c r="W144" s="40">
        <v>5431</v>
      </c>
      <c r="X144" s="40" t="s">
        <v>257</v>
      </c>
      <c r="Z144" s="204" t="str">
        <f t="shared" si="96"/>
        <v>54</v>
      </c>
      <c r="AA144" s="40" t="str">
        <f t="shared" si="140"/>
        <v>543</v>
      </c>
      <c r="AC144" s="236" t="s">
        <v>1380</v>
      </c>
      <c r="AD144" s="236" t="s">
        <v>1381</v>
      </c>
      <c r="AE144" s="40" t="s">
        <v>3923</v>
      </c>
      <c r="AF144" s="40" t="s">
        <v>3924</v>
      </c>
      <c r="AG144" s="40" t="s">
        <v>3949</v>
      </c>
      <c r="AH144" s="40" t="s">
        <v>3950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48"/>
        <v/>
      </c>
      <c r="E145" s="50"/>
      <c r="F145" s="45" t="str">
        <f t="shared" si="137"/>
        <v/>
      </c>
      <c r="G145" s="82"/>
      <c r="H145" s="45" t="str">
        <f t="shared" si="138"/>
        <v/>
      </c>
      <c r="I145" s="45" t="str">
        <f t="shared" si="139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49"/>
        <v/>
      </c>
      <c r="P145" s="40" t="str">
        <f t="shared" si="50"/>
        <v/>
      </c>
      <c r="Q145" s="40" t="str">
        <f t="shared" si="51"/>
        <v/>
      </c>
      <c r="R145" s="40" t="str">
        <f t="shared" si="52"/>
        <v/>
      </c>
      <c r="S145" s="40" t="str">
        <f t="shared" si="53"/>
        <v/>
      </c>
      <c r="W145" s="40">
        <v>5443</v>
      </c>
      <c r="X145" s="40" t="s">
        <v>638</v>
      </c>
      <c r="Z145" s="204" t="str">
        <f t="shared" si="96"/>
        <v>54</v>
      </c>
      <c r="AA145" s="40" t="str">
        <f t="shared" si="140"/>
        <v>544</v>
      </c>
      <c r="AC145" s="236" t="s">
        <v>1386</v>
      </c>
      <c r="AD145" s="236" t="s">
        <v>1387</v>
      </c>
      <c r="AE145" s="40" t="s">
        <v>3923</v>
      </c>
      <c r="AF145" s="40" t="s">
        <v>3924</v>
      </c>
      <c r="AG145" s="40" t="s">
        <v>3947</v>
      </c>
      <c r="AH145" s="40" t="s">
        <v>3957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48"/>
        <v/>
      </c>
      <c r="E146" s="50"/>
      <c r="F146" s="45" t="str">
        <f t="shared" si="137"/>
        <v/>
      </c>
      <c r="G146" s="82"/>
      <c r="H146" s="45" t="str">
        <f t="shared" si="138"/>
        <v/>
      </c>
      <c r="I146" s="45" t="str">
        <f t="shared" si="139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49"/>
        <v/>
      </c>
      <c r="P146" s="40" t="str">
        <f t="shared" si="50"/>
        <v/>
      </c>
      <c r="Q146" s="40" t="str">
        <f t="shared" si="51"/>
        <v/>
      </c>
      <c r="R146" s="40" t="str">
        <f t="shared" si="52"/>
        <v/>
      </c>
      <c r="S146" s="40" t="str">
        <f t="shared" si="53"/>
        <v/>
      </c>
      <c r="W146" s="40">
        <v>5445</v>
      </c>
      <c r="X146" s="40" t="s">
        <v>639</v>
      </c>
      <c r="Z146" s="204" t="str">
        <f t="shared" si="96"/>
        <v>54</v>
      </c>
      <c r="AA146" s="40" t="str">
        <f t="shared" si="140"/>
        <v>544</v>
      </c>
      <c r="AC146" s="236" t="s">
        <v>1424</v>
      </c>
      <c r="AD146" s="236" t="s">
        <v>1425</v>
      </c>
      <c r="AE146" s="40" t="s">
        <v>3929</v>
      </c>
      <c r="AF146" s="40" t="s">
        <v>3930</v>
      </c>
      <c r="AG146" s="40" t="s">
        <v>3947</v>
      </c>
      <c r="AH146" s="40" t="s">
        <v>3954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48"/>
        <v/>
      </c>
      <c r="E147" s="50"/>
      <c r="F147" s="45" t="str">
        <f t="shared" si="137"/>
        <v/>
      </c>
      <c r="G147" s="82"/>
      <c r="H147" s="45" t="str">
        <f t="shared" si="138"/>
        <v/>
      </c>
      <c r="I147" s="45" t="str">
        <f t="shared" si="139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49"/>
        <v/>
      </c>
      <c r="P147" s="40" t="str">
        <f t="shared" si="50"/>
        <v/>
      </c>
      <c r="Q147" s="40" t="str">
        <f t="shared" si="51"/>
        <v/>
      </c>
      <c r="R147" s="40" t="str">
        <f t="shared" si="52"/>
        <v/>
      </c>
      <c r="S147" s="40" t="str">
        <f t="shared" si="53"/>
        <v/>
      </c>
      <c r="W147" s="40">
        <v>5453</v>
      </c>
      <c r="X147" s="40" t="s">
        <v>640</v>
      </c>
      <c r="Z147" s="204" t="str">
        <f t="shared" si="96"/>
        <v>54</v>
      </c>
      <c r="AA147" s="40" t="str">
        <f t="shared" si="140"/>
        <v>545</v>
      </c>
      <c r="AC147" s="236" t="s">
        <v>858</v>
      </c>
      <c r="AD147" s="236" t="s">
        <v>4067</v>
      </c>
      <c r="AE147" s="40" t="s">
        <v>3923</v>
      </c>
      <c r="AF147" s="40" t="s">
        <v>3924</v>
      </c>
      <c r="AG147" s="40" t="s">
        <v>3947</v>
      </c>
      <c r="AH147" s="40" t="s">
        <v>3958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48"/>
        <v/>
      </c>
      <c r="E148" s="50"/>
      <c r="F148" s="45" t="str">
        <f t="shared" si="137"/>
        <v/>
      </c>
      <c r="G148" s="82"/>
      <c r="H148" s="45" t="str">
        <f t="shared" si="138"/>
        <v/>
      </c>
      <c r="I148" s="45" t="str">
        <f t="shared" si="139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49"/>
        <v/>
      </c>
      <c r="P148" s="40" t="str">
        <f t="shared" si="50"/>
        <v/>
      </c>
      <c r="Q148" s="40" t="str">
        <f t="shared" si="51"/>
        <v/>
      </c>
      <c r="R148" s="40" t="str">
        <f t="shared" si="52"/>
        <v/>
      </c>
      <c r="S148" s="40" t="str">
        <f t="shared" si="53"/>
        <v/>
      </c>
      <c r="W148" s="40">
        <v>5472</v>
      </c>
      <c r="X148" s="40" t="s">
        <v>641</v>
      </c>
      <c r="Z148" s="204" t="str">
        <f t="shared" si="96"/>
        <v>54</v>
      </c>
      <c r="AA148" s="40" t="str">
        <f t="shared" si="140"/>
        <v>547</v>
      </c>
      <c r="AC148" s="236" t="s">
        <v>858</v>
      </c>
      <c r="AD148" s="236" t="s">
        <v>4067</v>
      </c>
      <c r="AE148" s="40" t="s">
        <v>3929</v>
      </c>
      <c r="AF148" s="40" t="s">
        <v>3930</v>
      </c>
      <c r="AG148" s="40" t="s">
        <v>3949</v>
      </c>
      <c r="AH148" s="40" t="s">
        <v>3950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48"/>
        <v/>
      </c>
      <c r="E149" s="50"/>
      <c r="F149" s="45" t="str">
        <f t="shared" si="137"/>
        <v/>
      </c>
      <c r="G149" s="82"/>
      <c r="H149" s="45" t="str">
        <f t="shared" si="138"/>
        <v/>
      </c>
      <c r="I149" s="45" t="str">
        <f t="shared" si="139"/>
        <v/>
      </c>
      <c r="J149" s="81"/>
      <c r="K149" s="81"/>
      <c r="L149" s="81"/>
      <c r="M149" s="49"/>
      <c r="N149" s="246" t="str">
        <f>IF(C149="","",'OPĆI DIO'!$C$1)</f>
        <v/>
      </c>
      <c r="O149" s="40" t="str">
        <f t="shared" si="49"/>
        <v/>
      </c>
      <c r="P149" s="40" t="str">
        <f t="shared" si="50"/>
        <v/>
      </c>
      <c r="Q149" s="40" t="str">
        <f t="shared" si="51"/>
        <v/>
      </c>
      <c r="R149" s="40" t="str">
        <f t="shared" si="52"/>
        <v/>
      </c>
      <c r="S149" s="40" t="str">
        <f t="shared" si="53"/>
        <v/>
      </c>
      <c r="AC149" s="236" t="s">
        <v>1435</v>
      </c>
      <c r="AD149" s="236" t="s">
        <v>1436</v>
      </c>
      <c r="AE149" s="40" t="s">
        <v>3923</v>
      </c>
      <c r="AF149" s="40" t="s">
        <v>3924</v>
      </c>
      <c r="AG149" s="40" t="s">
        <v>3947</v>
      </c>
      <c r="AH149" s="40" t="s">
        <v>3957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ref="D150:D213" si="141">IFERROR(VLOOKUP(C150,$T$6:$U$24,2,FALSE),"")</f>
        <v/>
      </c>
      <c r="E150" s="50"/>
      <c r="F150" s="45" t="str">
        <f t="shared" si="137"/>
        <v/>
      </c>
      <c r="G150" s="82"/>
      <c r="H150" s="45" t="str">
        <f t="shared" si="138"/>
        <v/>
      </c>
      <c r="I150" s="45" t="str">
        <f t="shared" si="139"/>
        <v/>
      </c>
      <c r="J150" s="81"/>
      <c r="K150" s="81"/>
      <c r="L150" s="81"/>
      <c r="M150" s="49"/>
      <c r="N150" s="246" t="str">
        <f>IF(C150="","",'OPĆI DIO'!$C$1)</f>
        <v/>
      </c>
      <c r="O150" s="40" t="str">
        <f t="shared" si="49"/>
        <v/>
      </c>
      <c r="P150" s="40" t="str">
        <f t="shared" si="50"/>
        <v/>
      </c>
      <c r="Q150" s="40" t="str">
        <f t="shared" si="51"/>
        <v/>
      </c>
      <c r="R150" s="40" t="str">
        <f t="shared" si="52"/>
        <v/>
      </c>
      <c r="S150" s="40" t="str">
        <f t="shared" si="53"/>
        <v/>
      </c>
      <c r="AC150" s="236" t="s">
        <v>1437</v>
      </c>
      <c r="AD150" s="236" t="s">
        <v>1438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141"/>
        <v/>
      </c>
      <c r="E151" s="50"/>
      <c r="F151" s="45" t="str">
        <f t="shared" si="137"/>
        <v/>
      </c>
      <c r="G151" s="82"/>
      <c r="H151" s="45" t="str">
        <f t="shared" si="138"/>
        <v/>
      </c>
      <c r="I151" s="45" t="str">
        <f t="shared" si="139"/>
        <v/>
      </c>
      <c r="J151" s="81"/>
      <c r="K151" s="81"/>
      <c r="L151" s="81"/>
      <c r="M151" s="49"/>
      <c r="N151" s="246" t="str">
        <f>IF(C151="","",'OPĆI DIO'!$C$1)</f>
        <v/>
      </c>
      <c r="O151" s="40" t="str">
        <f t="shared" ref="O151:O214" si="142">LEFT(E151,3)</f>
        <v/>
      </c>
      <c r="P151" s="40" t="str">
        <f t="shared" ref="P151:P214" si="143">LEFT(E151,2)</f>
        <v/>
      </c>
      <c r="Q151" s="40" t="str">
        <f t="shared" ref="Q151:Q214" si="144">LEFT(C151,3)</f>
        <v/>
      </c>
      <c r="R151" s="40" t="str">
        <f t="shared" ref="R151:R214" si="145">MID(I151,2,2)</f>
        <v/>
      </c>
      <c r="S151" s="40" t="str">
        <f t="shared" ref="S151:S214" si="146">LEFT(E151,1)</f>
        <v/>
      </c>
      <c r="AC151" s="236" t="s">
        <v>1439</v>
      </c>
      <c r="AD151" s="236" t="s">
        <v>1440</v>
      </c>
      <c r="AE151" s="40" t="s">
        <v>3923</v>
      </c>
      <c r="AF151" s="40" t="s">
        <v>3924</v>
      </c>
      <c r="AG151" s="40" t="s">
        <v>3949</v>
      </c>
      <c r="AH151" s="40" t="s">
        <v>3950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141"/>
        <v/>
      </c>
      <c r="E152" s="50"/>
      <c r="F152" s="45" t="str">
        <f t="shared" si="137"/>
        <v/>
      </c>
      <c r="G152" s="82"/>
      <c r="H152" s="45" t="str">
        <f t="shared" si="138"/>
        <v/>
      </c>
      <c r="I152" s="45" t="str">
        <f t="shared" si="139"/>
        <v/>
      </c>
      <c r="J152" s="81"/>
      <c r="K152" s="81"/>
      <c r="L152" s="81"/>
      <c r="M152" s="49"/>
      <c r="N152" s="246" t="str">
        <f>IF(C152="","",'OPĆI DIO'!$C$1)</f>
        <v/>
      </c>
      <c r="O152" s="40" t="str">
        <f t="shared" si="142"/>
        <v/>
      </c>
      <c r="P152" s="40" t="str">
        <f t="shared" si="143"/>
        <v/>
      </c>
      <c r="Q152" s="40" t="str">
        <f t="shared" si="144"/>
        <v/>
      </c>
      <c r="R152" s="40" t="str">
        <f t="shared" si="145"/>
        <v/>
      </c>
      <c r="S152" s="40" t="str">
        <f t="shared" si="146"/>
        <v/>
      </c>
      <c r="AC152" s="236" t="s">
        <v>1441</v>
      </c>
      <c r="AD152" s="236" t="s">
        <v>1442</v>
      </c>
      <c r="AE152" s="40" t="s">
        <v>3923</v>
      </c>
      <c r="AF152" s="40" t="s">
        <v>3924</v>
      </c>
      <c r="AG152" s="40" t="s">
        <v>3947</v>
      </c>
      <c r="AH152" s="40" t="s">
        <v>3958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141"/>
        <v/>
      </c>
      <c r="E153" s="50"/>
      <c r="F153" s="45" t="str">
        <f t="shared" si="137"/>
        <v/>
      </c>
      <c r="G153" s="82"/>
      <c r="H153" s="45" t="str">
        <f t="shared" si="138"/>
        <v/>
      </c>
      <c r="I153" s="45" t="str">
        <f t="shared" si="139"/>
        <v/>
      </c>
      <c r="J153" s="81"/>
      <c r="K153" s="81"/>
      <c r="L153" s="81"/>
      <c r="M153" s="49"/>
      <c r="N153" s="246" t="str">
        <f>IF(C153="","",'OPĆI DIO'!$C$1)</f>
        <v/>
      </c>
      <c r="O153" s="40" t="str">
        <f t="shared" si="142"/>
        <v/>
      </c>
      <c r="P153" s="40" t="str">
        <f t="shared" si="143"/>
        <v/>
      </c>
      <c r="Q153" s="40" t="str">
        <f t="shared" si="144"/>
        <v/>
      </c>
      <c r="R153" s="40" t="str">
        <f t="shared" si="145"/>
        <v/>
      </c>
      <c r="S153" s="40" t="str">
        <f t="shared" si="146"/>
        <v/>
      </c>
      <c r="AC153" s="236" t="s">
        <v>1443</v>
      </c>
      <c r="AD153" s="236" t="s">
        <v>1444</v>
      </c>
      <c r="AE153" s="40" t="s">
        <v>3923</v>
      </c>
      <c r="AF153" s="40" t="s">
        <v>3924</v>
      </c>
      <c r="AG153" s="40" t="s">
        <v>3947</v>
      </c>
      <c r="AH153" s="40" t="s">
        <v>3958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141"/>
        <v/>
      </c>
      <c r="E154" s="50"/>
      <c r="F154" s="45" t="str">
        <f t="shared" si="137"/>
        <v/>
      </c>
      <c r="G154" s="82"/>
      <c r="H154" s="45" t="str">
        <f t="shared" si="138"/>
        <v/>
      </c>
      <c r="I154" s="45" t="str">
        <f t="shared" si="139"/>
        <v/>
      </c>
      <c r="J154" s="81"/>
      <c r="K154" s="81"/>
      <c r="L154" s="81"/>
      <c r="M154" s="49"/>
      <c r="N154" s="246" t="str">
        <f>IF(C154="","",'OPĆI DIO'!$C$1)</f>
        <v/>
      </c>
      <c r="O154" s="40" t="str">
        <f t="shared" si="142"/>
        <v/>
      </c>
      <c r="P154" s="40" t="str">
        <f t="shared" si="143"/>
        <v/>
      </c>
      <c r="Q154" s="40" t="str">
        <f t="shared" si="144"/>
        <v/>
      </c>
      <c r="R154" s="40" t="str">
        <f t="shared" si="145"/>
        <v/>
      </c>
      <c r="S154" s="40" t="str">
        <f t="shared" si="146"/>
        <v/>
      </c>
      <c r="AC154" s="236" t="s">
        <v>1449</v>
      </c>
      <c r="AD154" s="236" t="s">
        <v>1450</v>
      </c>
      <c r="AE154" s="40" t="s">
        <v>3923</v>
      </c>
      <c r="AF154" s="40" t="s">
        <v>3924</v>
      </c>
      <c r="AG154" s="40" t="s">
        <v>3947</v>
      </c>
      <c r="AH154" s="40" t="s">
        <v>3957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141"/>
        <v/>
      </c>
      <c r="E155" s="50"/>
      <c r="F155" s="45" t="str">
        <f t="shared" si="137"/>
        <v/>
      </c>
      <c r="G155" s="82"/>
      <c r="H155" s="45" t="str">
        <f t="shared" si="138"/>
        <v/>
      </c>
      <c r="I155" s="45" t="str">
        <f t="shared" si="139"/>
        <v/>
      </c>
      <c r="J155" s="81"/>
      <c r="K155" s="81"/>
      <c r="L155" s="81"/>
      <c r="M155" s="49"/>
      <c r="N155" s="246" t="str">
        <f>IF(C155="","",'OPĆI DIO'!$C$1)</f>
        <v/>
      </c>
      <c r="O155" s="40" t="str">
        <f t="shared" si="142"/>
        <v/>
      </c>
      <c r="P155" s="40" t="str">
        <f t="shared" si="143"/>
        <v/>
      </c>
      <c r="Q155" s="40" t="str">
        <f t="shared" si="144"/>
        <v/>
      </c>
      <c r="R155" s="40" t="str">
        <f t="shared" si="145"/>
        <v/>
      </c>
      <c r="S155" s="40" t="str">
        <f t="shared" si="146"/>
        <v/>
      </c>
      <c r="AC155" s="236" t="s">
        <v>1197</v>
      </c>
      <c r="AD155" s="236" t="s">
        <v>1198</v>
      </c>
      <c r="AE155" s="40" t="s">
        <v>3923</v>
      </c>
      <c r="AF155" s="40" t="s">
        <v>3924</v>
      </c>
      <c r="AG155" s="40" t="s">
        <v>3947</v>
      </c>
      <c r="AH155" s="40" t="s">
        <v>3957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141"/>
        <v/>
      </c>
      <c r="E156" s="50"/>
      <c r="F156" s="45" t="str">
        <f t="shared" si="137"/>
        <v/>
      </c>
      <c r="G156" s="82"/>
      <c r="H156" s="45" t="str">
        <f t="shared" si="138"/>
        <v/>
      </c>
      <c r="I156" s="45" t="str">
        <f t="shared" si="139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142"/>
        <v/>
      </c>
      <c r="P156" s="40" t="str">
        <f t="shared" si="143"/>
        <v/>
      </c>
      <c r="Q156" s="40" t="str">
        <f t="shared" si="144"/>
        <v/>
      </c>
      <c r="R156" s="40" t="str">
        <f t="shared" si="145"/>
        <v/>
      </c>
      <c r="S156" s="40" t="str">
        <f t="shared" si="146"/>
        <v/>
      </c>
      <c r="AC156" s="236" t="s">
        <v>1199</v>
      </c>
      <c r="AD156" s="236" t="s">
        <v>1200</v>
      </c>
      <c r="AE156" s="40" t="s">
        <v>3923</v>
      </c>
      <c r="AF156" s="40" t="s">
        <v>3924</v>
      </c>
      <c r="AG156" s="40" t="s">
        <v>3947</v>
      </c>
      <c r="AH156" s="40" t="s">
        <v>3954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141"/>
        <v/>
      </c>
      <c r="E157" s="50"/>
      <c r="F157" s="45" t="str">
        <f t="shared" si="137"/>
        <v/>
      </c>
      <c r="G157" s="82"/>
      <c r="H157" s="45" t="str">
        <f t="shared" si="138"/>
        <v/>
      </c>
      <c r="I157" s="45" t="str">
        <f t="shared" si="139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142"/>
        <v/>
      </c>
      <c r="P157" s="40" t="str">
        <f t="shared" si="143"/>
        <v/>
      </c>
      <c r="Q157" s="40" t="str">
        <f t="shared" si="144"/>
        <v/>
      </c>
      <c r="R157" s="40" t="str">
        <f t="shared" si="145"/>
        <v/>
      </c>
      <c r="S157" s="40" t="str">
        <f t="shared" si="146"/>
        <v/>
      </c>
      <c r="AC157" s="236" t="s">
        <v>1493</v>
      </c>
      <c r="AD157" s="236" t="s">
        <v>1494</v>
      </c>
      <c r="AE157" s="40" t="s">
        <v>3923</v>
      </c>
      <c r="AF157" s="40" t="s">
        <v>3924</v>
      </c>
      <c r="AG157" s="40" t="s">
        <v>3949</v>
      </c>
      <c r="AH157" s="40" t="s">
        <v>3950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141"/>
        <v/>
      </c>
      <c r="E158" s="50"/>
      <c r="F158" s="45" t="str">
        <f t="shared" si="137"/>
        <v/>
      </c>
      <c r="G158" s="82"/>
      <c r="H158" s="45" t="str">
        <f t="shared" si="138"/>
        <v/>
      </c>
      <c r="I158" s="45" t="str">
        <f t="shared" si="139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142"/>
        <v/>
      </c>
      <c r="P158" s="40" t="str">
        <f t="shared" si="143"/>
        <v/>
      </c>
      <c r="Q158" s="40" t="str">
        <f t="shared" si="144"/>
        <v/>
      </c>
      <c r="R158" s="40" t="str">
        <f t="shared" si="145"/>
        <v/>
      </c>
      <c r="S158" s="40" t="str">
        <f t="shared" si="146"/>
        <v/>
      </c>
      <c r="AC158" s="236" t="s">
        <v>1205</v>
      </c>
      <c r="AD158" s="236" t="s">
        <v>1206</v>
      </c>
      <c r="AE158" s="40" t="s">
        <v>3923</v>
      </c>
      <c r="AF158" s="40" t="s">
        <v>3924</v>
      </c>
      <c r="AG158" s="40" t="s">
        <v>3947</v>
      </c>
      <c r="AH158" s="40" t="s">
        <v>3954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141"/>
        <v/>
      </c>
      <c r="E159" s="50"/>
      <c r="F159" s="45" t="str">
        <f t="shared" si="137"/>
        <v/>
      </c>
      <c r="G159" s="82"/>
      <c r="H159" s="45" t="str">
        <f t="shared" si="138"/>
        <v/>
      </c>
      <c r="I159" s="45" t="str">
        <f t="shared" si="139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142"/>
        <v/>
      </c>
      <c r="P159" s="40" t="str">
        <f t="shared" si="143"/>
        <v/>
      </c>
      <c r="Q159" s="40" t="str">
        <f t="shared" si="144"/>
        <v/>
      </c>
      <c r="R159" s="40" t="str">
        <f t="shared" si="145"/>
        <v/>
      </c>
      <c r="S159" s="40" t="str">
        <f t="shared" si="146"/>
        <v/>
      </c>
      <c r="AC159" s="236" t="s">
        <v>789</v>
      </c>
      <c r="AD159" s="236" t="s">
        <v>790</v>
      </c>
      <c r="AE159" s="40" t="s">
        <v>3923</v>
      </c>
      <c r="AF159" s="40" t="s">
        <v>3924</v>
      </c>
      <c r="AG159" s="40" t="s">
        <v>3947</v>
      </c>
      <c r="AH159" s="40" t="s">
        <v>3959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141"/>
        <v/>
      </c>
      <c r="E160" s="50"/>
      <c r="F160" s="45" t="str">
        <f t="shared" si="137"/>
        <v/>
      </c>
      <c r="G160" s="82"/>
      <c r="H160" s="45" t="str">
        <f t="shared" si="138"/>
        <v/>
      </c>
      <c r="I160" s="45" t="str">
        <f t="shared" si="139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142"/>
        <v/>
      </c>
      <c r="P160" s="40" t="str">
        <f t="shared" si="143"/>
        <v/>
      </c>
      <c r="Q160" s="40" t="str">
        <f t="shared" si="144"/>
        <v/>
      </c>
      <c r="R160" s="40" t="str">
        <f t="shared" si="145"/>
        <v/>
      </c>
      <c r="S160" s="40" t="str">
        <f t="shared" si="146"/>
        <v/>
      </c>
      <c r="AC160" s="236" t="s">
        <v>1258</v>
      </c>
      <c r="AD160" s="236" t="s">
        <v>1259</v>
      </c>
      <c r="AE160" s="40" t="s">
        <v>3923</v>
      </c>
      <c r="AF160" s="40" t="s">
        <v>3924</v>
      </c>
      <c r="AG160" s="40" t="s">
        <v>3947</v>
      </c>
      <c r="AH160" s="40" t="s">
        <v>3954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141"/>
        <v/>
      </c>
      <c r="E161" s="50"/>
      <c r="F161" s="45" t="str">
        <f t="shared" si="137"/>
        <v/>
      </c>
      <c r="G161" s="82"/>
      <c r="H161" s="45" t="str">
        <f t="shared" si="138"/>
        <v/>
      </c>
      <c r="I161" s="45" t="str">
        <f t="shared" si="139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142"/>
        <v/>
      </c>
      <c r="P161" s="40" t="str">
        <f t="shared" si="143"/>
        <v/>
      </c>
      <c r="Q161" s="40" t="str">
        <f t="shared" si="144"/>
        <v/>
      </c>
      <c r="R161" s="40" t="str">
        <f t="shared" si="145"/>
        <v/>
      </c>
      <c r="S161" s="40" t="str">
        <f t="shared" si="146"/>
        <v/>
      </c>
      <c r="AC161" s="236" t="s">
        <v>2281</v>
      </c>
      <c r="AD161" s="236" t="s">
        <v>2282</v>
      </c>
      <c r="AE161" s="40" t="s">
        <v>3923</v>
      </c>
      <c r="AF161" s="40" t="s">
        <v>3924</v>
      </c>
      <c r="AG161" s="40" t="s">
        <v>3947</v>
      </c>
      <c r="AH161" s="40" t="s">
        <v>3958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141"/>
        <v/>
      </c>
      <c r="E162" s="50"/>
      <c r="F162" s="45" t="str">
        <f t="shared" si="137"/>
        <v/>
      </c>
      <c r="G162" s="82"/>
      <c r="H162" s="45" t="str">
        <f t="shared" si="138"/>
        <v/>
      </c>
      <c r="I162" s="45" t="str">
        <f t="shared" si="139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142"/>
        <v/>
      </c>
      <c r="P162" s="40" t="str">
        <f t="shared" si="143"/>
        <v/>
      </c>
      <c r="Q162" s="40" t="str">
        <f t="shared" si="144"/>
        <v/>
      </c>
      <c r="R162" s="40" t="str">
        <f t="shared" si="145"/>
        <v/>
      </c>
      <c r="S162" s="40" t="str">
        <f t="shared" si="146"/>
        <v/>
      </c>
      <c r="AC162" s="236" t="s">
        <v>791</v>
      </c>
      <c r="AD162" s="236" t="s">
        <v>1213</v>
      </c>
      <c r="AE162" s="40" t="s">
        <v>3923</v>
      </c>
      <c r="AF162" s="40" t="s">
        <v>3924</v>
      </c>
      <c r="AG162" s="40" t="s">
        <v>3947</v>
      </c>
      <c r="AH162" s="40" t="s">
        <v>3957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141"/>
        <v/>
      </c>
      <c r="E163" s="50"/>
      <c r="F163" s="45" t="str">
        <f t="shared" si="137"/>
        <v/>
      </c>
      <c r="G163" s="82"/>
      <c r="H163" s="45" t="str">
        <f t="shared" si="138"/>
        <v/>
      </c>
      <c r="I163" s="45" t="str">
        <f t="shared" si="139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142"/>
        <v/>
      </c>
      <c r="P163" s="40" t="str">
        <f t="shared" si="143"/>
        <v/>
      </c>
      <c r="Q163" s="40" t="str">
        <f t="shared" si="144"/>
        <v/>
      </c>
      <c r="R163" s="40" t="str">
        <f t="shared" si="145"/>
        <v/>
      </c>
      <c r="S163" s="40" t="str">
        <f t="shared" si="146"/>
        <v/>
      </c>
      <c r="AC163" s="236" t="s">
        <v>2285</v>
      </c>
      <c r="AD163" s="236" t="s">
        <v>2286</v>
      </c>
      <c r="AE163" s="40" t="s">
        <v>3923</v>
      </c>
      <c r="AF163" s="40" t="s">
        <v>3924</v>
      </c>
      <c r="AG163" s="40" t="s">
        <v>3947</v>
      </c>
      <c r="AH163" s="40" t="s">
        <v>3954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141"/>
        <v/>
      </c>
      <c r="E164" s="50"/>
      <c r="F164" s="45" t="str">
        <f t="shared" si="137"/>
        <v/>
      </c>
      <c r="G164" s="82"/>
      <c r="H164" s="45" t="str">
        <f t="shared" si="138"/>
        <v/>
      </c>
      <c r="I164" s="45" t="str">
        <f t="shared" si="139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142"/>
        <v/>
      </c>
      <c r="P164" s="40" t="str">
        <f t="shared" si="143"/>
        <v/>
      </c>
      <c r="Q164" s="40" t="str">
        <f t="shared" si="144"/>
        <v/>
      </c>
      <c r="R164" s="40" t="str">
        <f t="shared" si="145"/>
        <v/>
      </c>
      <c r="S164" s="40" t="str">
        <f t="shared" si="146"/>
        <v/>
      </c>
      <c r="AC164" s="236" t="s">
        <v>1542</v>
      </c>
      <c r="AD164" s="236" t="s">
        <v>1543</v>
      </c>
      <c r="AE164" s="40" t="s">
        <v>3923</v>
      </c>
      <c r="AF164" s="40" t="s">
        <v>3924</v>
      </c>
      <c r="AG164" s="40" t="s">
        <v>3949</v>
      </c>
      <c r="AH164" s="40" t="s">
        <v>3950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141"/>
        <v/>
      </c>
      <c r="E165" s="50"/>
      <c r="F165" s="45" t="str">
        <f t="shared" si="137"/>
        <v/>
      </c>
      <c r="G165" s="82"/>
      <c r="H165" s="45" t="str">
        <f t="shared" si="138"/>
        <v/>
      </c>
      <c r="I165" s="45" t="str">
        <f t="shared" si="139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142"/>
        <v/>
      </c>
      <c r="P165" s="40" t="str">
        <f t="shared" si="143"/>
        <v/>
      </c>
      <c r="Q165" s="40" t="str">
        <f t="shared" si="144"/>
        <v/>
      </c>
      <c r="R165" s="40" t="str">
        <f t="shared" si="145"/>
        <v/>
      </c>
      <c r="S165" s="40" t="str">
        <f t="shared" si="146"/>
        <v/>
      </c>
      <c r="AC165" s="236" t="s">
        <v>4068</v>
      </c>
      <c r="AD165" s="236" t="s">
        <v>4069</v>
      </c>
      <c r="AE165" s="40" t="s">
        <v>3923</v>
      </c>
      <c r="AF165" s="40" t="s">
        <v>3924</v>
      </c>
      <c r="AG165" s="40" t="s">
        <v>3947</v>
      </c>
      <c r="AH165" s="40" t="s">
        <v>3957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141"/>
        <v/>
      </c>
      <c r="E166" s="50"/>
      <c r="F166" s="45" t="str">
        <f t="shared" si="137"/>
        <v/>
      </c>
      <c r="G166" s="82"/>
      <c r="H166" s="45" t="str">
        <f t="shared" si="138"/>
        <v/>
      </c>
      <c r="I166" s="45" t="str">
        <f t="shared" si="139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142"/>
        <v/>
      </c>
      <c r="P166" s="40" t="str">
        <f t="shared" si="143"/>
        <v/>
      </c>
      <c r="Q166" s="40" t="str">
        <f t="shared" si="144"/>
        <v/>
      </c>
      <c r="R166" s="40" t="str">
        <f t="shared" si="145"/>
        <v/>
      </c>
      <c r="S166" s="40" t="str">
        <f t="shared" si="146"/>
        <v/>
      </c>
      <c r="AC166" s="236" t="s">
        <v>2291</v>
      </c>
      <c r="AD166" s="236" t="s">
        <v>2292</v>
      </c>
      <c r="AE166" s="40" t="s">
        <v>3923</v>
      </c>
      <c r="AF166" s="40" t="s">
        <v>3924</v>
      </c>
      <c r="AG166" s="40" t="s">
        <v>3947</v>
      </c>
      <c r="AH166" s="40" t="s">
        <v>3959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141"/>
        <v/>
      </c>
      <c r="E167" s="50"/>
      <c r="F167" s="45" t="str">
        <f t="shared" si="137"/>
        <v/>
      </c>
      <c r="G167" s="82"/>
      <c r="H167" s="45" t="str">
        <f t="shared" si="138"/>
        <v/>
      </c>
      <c r="I167" s="45" t="str">
        <f t="shared" si="139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142"/>
        <v/>
      </c>
      <c r="P167" s="40" t="str">
        <f t="shared" si="143"/>
        <v/>
      </c>
      <c r="Q167" s="40" t="str">
        <f t="shared" si="144"/>
        <v/>
      </c>
      <c r="R167" s="40" t="str">
        <f t="shared" si="145"/>
        <v/>
      </c>
      <c r="S167" s="40" t="str">
        <f t="shared" si="146"/>
        <v/>
      </c>
      <c r="AC167" s="236" t="s">
        <v>2294</v>
      </c>
      <c r="AD167" s="236" t="s">
        <v>2295</v>
      </c>
      <c r="AE167" s="40" t="s">
        <v>3923</v>
      </c>
      <c r="AF167" s="40" t="s">
        <v>3924</v>
      </c>
      <c r="AG167" s="40" t="s">
        <v>3947</v>
      </c>
      <c r="AH167" s="40" t="s">
        <v>3957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141"/>
        <v/>
      </c>
      <c r="E168" s="50"/>
      <c r="F168" s="45" t="str">
        <f t="shared" si="137"/>
        <v/>
      </c>
      <c r="G168" s="82"/>
      <c r="H168" s="45" t="str">
        <f t="shared" si="138"/>
        <v/>
      </c>
      <c r="I168" s="45" t="str">
        <f t="shared" si="139"/>
        <v/>
      </c>
      <c r="J168" s="224"/>
      <c r="K168" s="224"/>
      <c r="L168" s="224"/>
      <c r="M168" s="49"/>
      <c r="N168" s="246" t="str">
        <f>IF(C168="","",'OPĆI DIO'!$C$1)</f>
        <v/>
      </c>
      <c r="O168" s="40" t="str">
        <f t="shared" si="142"/>
        <v/>
      </c>
      <c r="P168" s="40" t="str">
        <f t="shared" si="143"/>
        <v/>
      </c>
      <c r="Q168" s="40" t="str">
        <f t="shared" si="144"/>
        <v/>
      </c>
      <c r="R168" s="40" t="str">
        <f t="shared" si="145"/>
        <v/>
      </c>
      <c r="S168" s="40" t="str">
        <f t="shared" si="146"/>
        <v/>
      </c>
      <c r="AC168" s="236" t="s">
        <v>1366</v>
      </c>
      <c r="AD168" s="236" t="s">
        <v>1367</v>
      </c>
      <c r="AE168" s="40" t="s">
        <v>3927</v>
      </c>
      <c r="AF168" s="40" t="s">
        <v>3928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141"/>
        <v/>
      </c>
      <c r="E169" s="50"/>
      <c r="F169" s="45" t="str">
        <f t="shared" si="137"/>
        <v/>
      </c>
      <c r="G169" s="82"/>
      <c r="H169" s="45" t="str">
        <f t="shared" si="138"/>
        <v/>
      </c>
      <c r="I169" s="45" t="str">
        <f t="shared" si="139"/>
        <v/>
      </c>
      <c r="J169" s="224"/>
      <c r="K169" s="224"/>
      <c r="L169" s="224"/>
      <c r="M169" s="49"/>
      <c r="N169" s="246" t="str">
        <f>IF(C169="","",'OPĆI DIO'!$C$1)</f>
        <v/>
      </c>
      <c r="O169" s="40" t="str">
        <f t="shared" si="142"/>
        <v/>
      </c>
      <c r="P169" s="40" t="str">
        <f t="shared" si="143"/>
        <v/>
      </c>
      <c r="Q169" s="40" t="str">
        <f t="shared" si="144"/>
        <v/>
      </c>
      <c r="R169" s="40" t="str">
        <f t="shared" si="145"/>
        <v/>
      </c>
      <c r="S169" s="40" t="str">
        <f t="shared" si="146"/>
        <v/>
      </c>
      <c r="AC169" s="236" t="s">
        <v>1445</v>
      </c>
      <c r="AD169" s="236" t="s">
        <v>1446</v>
      </c>
      <c r="AE169" s="40" t="s">
        <v>3923</v>
      </c>
      <c r="AF169" s="40" t="s">
        <v>3924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141"/>
        <v/>
      </c>
      <c r="E170" s="50"/>
      <c r="F170" s="45" t="str">
        <f t="shared" si="137"/>
        <v/>
      </c>
      <c r="G170" s="82"/>
      <c r="H170" s="45" t="str">
        <f t="shared" si="138"/>
        <v/>
      </c>
      <c r="I170" s="45" t="str">
        <f t="shared" si="139"/>
        <v/>
      </c>
      <c r="J170" s="224"/>
      <c r="K170" s="224"/>
      <c r="L170" s="224"/>
      <c r="M170" s="49"/>
      <c r="N170" s="246" t="str">
        <f>IF(C170="","",'OPĆI DIO'!$C$1)</f>
        <v/>
      </c>
      <c r="O170" s="40" t="str">
        <f t="shared" si="142"/>
        <v/>
      </c>
      <c r="P170" s="40" t="str">
        <f t="shared" si="143"/>
        <v/>
      </c>
      <c r="Q170" s="40" t="str">
        <f t="shared" si="144"/>
        <v/>
      </c>
      <c r="R170" s="40" t="str">
        <f t="shared" si="145"/>
        <v/>
      </c>
      <c r="S170" s="40" t="str">
        <f t="shared" si="146"/>
        <v/>
      </c>
      <c r="AC170" s="236" t="s">
        <v>1530</v>
      </c>
      <c r="AD170" s="236" t="s">
        <v>1531</v>
      </c>
      <c r="AE170" s="40" t="s">
        <v>3927</v>
      </c>
      <c r="AF170" s="40" t="s">
        <v>3928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141"/>
        <v/>
      </c>
      <c r="E171" s="50"/>
      <c r="F171" s="45" t="str">
        <f t="shared" si="137"/>
        <v/>
      </c>
      <c r="G171" s="82"/>
      <c r="H171" s="45" t="str">
        <f t="shared" si="138"/>
        <v/>
      </c>
      <c r="I171" s="45" t="str">
        <f t="shared" si="139"/>
        <v/>
      </c>
      <c r="J171" s="224"/>
      <c r="K171" s="224"/>
      <c r="L171" s="224"/>
      <c r="M171" s="49"/>
      <c r="N171" s="246" t="str">
        <f>IF(C171="","",'OPĆI DIO'!$C$1)</f>
        <v/>
      </c>
      <c r="O171" s="40" t="str">
        <f t="shared" si="142"/>
        <v/>
      </c>
      <c r="P171" s="40" t="str">
        <f t="shared" si="143"/>
        <v/>
      </c>
      <c r="Q171" s="40" t="str">
        <f t="shared" si="144"/>
        <v/>
      </c>
      <c r="R171" s="40" t="str">
        <f t="shared" si="145"/>
        <v/>
      </c>
      <c r="S171" s="40" t="str">
        <f t="shared" si="146"/>
        <v/>
      </c>
      <c r="AC171" s="236" t="s">
        <v>47</v>
      </c>
      <c r="AD171" s="236" t="s">
        <v>48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141"/>
        <v/>
      </c>
      <c r="E172" s="50"/>
      <c r="F172" s="45" t="str">
        <f t="shared" si="137"/>
        <v/>
      </c>
      <c r="G172" s="82"/>
      <c r="H172" s="45" t="str">
        <f t="shared" si="138"/>
        <v/>
      </c>
      <c r="I172" s="45" t="str">
        <f t="shared" si="139"/>
        <v/>
      </c>
      <c r="J172" s="224"/>
      <c r="K172" s="224"/>
      <c r="L172" s="224"/>
      <c r="M172" s="49"/>
      <c r="N172" s="246" t="str">
        <f>IF(C172="","",'OPĆI DIO'!$C$1)</f>
        <v/>
      </c>
      <c r="O172" s="40" t="str">
        <f t="shared" si="142"/>
        <v/>
      </c>
      <c r="P172" s="40" t="str">
        <f t="shared" si="143"/>
        <v/>
      </c>
      <c r="Q172" s="40" t="str">
        <f t="shared" si="144"/>
        <v/>
      </c>
      <c r="R172" s="40" t="str">
        <f t="shared" si="145"/>
        <v/>
      </c>
      <c r="S172" s="40" t="str">
        <f t="shared" si="146"/>
        <v/>
      </c>
      <c r="AC172" s="236" t="s">
        <v>57</v>
      </c>
      <c r="AD172" s="236" t="s">
        <v>58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141"/>
        <v/>
      </c>
      <c r="E173" s="50"/>
      <c r="F173" s="45" t="str">
        <f t="shared" si="137"/>
        <v/>
      </c>
      <c r="G173" s="82"/>
      <c r="H173" s="45" t="str">
        <f t="shared" si="138"/>
        <v/>
      </c>
      <c r="I173" s="45" t="str">
        <f t="shared" si="139"/>
        <v/>
      </c>
      <c r="J173" s="224"/>
      <c r="K173" s="224"/>
      <c r="L173" s="224"/>
      <c r="M173" s="49"/>
      <c r="N173" s="246" t="str">
        <f>IF(C173="","",'OPĆI DIO'!$C$1)</f>
        <v/>
      </c>
      <c r="O173" s="40" t="str">
        <f t="shared" si="142"/>
        <v/>
      </c>
      <c r="P173" s="40" t="str">
        <f t="shared" si="143"/>
        <v/>
      </c>
      <c r="Q173" s="40" t="str">
        <f t="shared" si="144"/>
        <v/>
      </c>
      <c r="R173" s="40" t="str">
        <f t="shared" si="145"/>
        <v/>
      </c>
      <c r="S173" s="40" t="str">
        <f t="shared" si="146"/>
        <v/>
      </c>
      <c r="AC173" s="236" t="s">
        <v>60</v>
      </c>
      <c r="AD173" s="236" t="s">
        <v>61</v>
      </c>
      <c r="AE173" s="40" t="s">
        <v>3929</v>
      </c>
      <c r="AF173" s="40" t="s">
        <v>3930</v>
      </c>
      <c r="AG173" s="40" t="s">
        <v>3947</v>
      </c>
      <c r="AH173" s="40" t="s">
        <v>3955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141"/>
        <v/>
      </c>
      <c r="E174" s="50"/>
      <c r="F174" s="45" t="str">
        <f t="shared" si="137"/>
        <v/>
      </c>
      <c r="G174" s="82"/>
      <c r="H174" s="45" t="str">
        <f t="shared" si="138"/>
        <v/>
      </c>
      <c r="I174" s="45" t="str">
        <f t="shared" si="139"/>
        <v/>
      </c>
      <c r="J174" s="224"/>
      <c r="K174" s="224"/>
      <c r="L174" s="224"/>
      <c r="M174" s="49"/>
      <c r="N174" s="246" t="str">
        <f>IF(C174="","",'OPĆI DIO'!$C$1)</f>
        <v/>
      </c>
      <c r="O174" s="40" t="str">
        <f t="shared" si="142"/>
        <v/>
      </c>
      <c r="P174" s="40" t="str">
        <f t="shared" si="143"/>
        <v/>
      </c>
      <c r="Q174" s="40" t="str">
        <f t="shared" si="144"/>
        <v/>
      </c>
      <c r="R174" s="40" t="str">
        <f t="shared" si="145"/>
        <v/>
      </c>
      <c r="S174" s="40" t="str">
        <f t="shared" si="146"/>
        <v/>
      </c>
      <c r="AC174" s="236" t="s">
        <v>62</v>
      </c>
      <c r="AD174" s="236" t="s">
        <v>63</v>
      </c>
      <c r="AE174" s="40" t="s">
        <v>3929</v>
      </c>
      <c r="AF174" s="40" t="s">
        <v>3930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141"/>
        <v/>
      </c>
      <c r="E175" s="50"/>
      <c r="F175" s="45" t="str">
        <f t="shared" si="137"/>
        <v/>
      </c>
      <c r="G175" s="82"/>
      <c r="H175" s="45" t="str">
        <f t="shared" si="138"/>
        <v/>
      </c>
      <c r="I175" s="45" t="str">
        <f t="shared" si="139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142"/>
        <v/>
      </c>
      <c r="P175" s="40" t="str">
        <f t="shared" si="143"/>
        <v/>
      </c>
      <c r="Q175" s="40" t="str">
        <f t="shared" si="144"/>
        <v/>
      </c>
      <c r="R175" s="40" t="str">
        <f t="shared" si="145"/>
        <v/>
      </c>
      <c r="S175" s="40" t="str">
        <f t="shared" si="146"/>
        <v/>
      </c>
      <c r="AC175" s="236" t="s">
        <v>667</v>
      </c>
      <c r="AD175" s="236" t="s">
        <v>668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141"/>
        <v/>
      </c>
      <c r="E176" s="50"/>
      <c r="F176" s="45" t="str">
        <f t="shared" si="137"/>
        <v/>
      </c>
      <c r="G176" s="82"/>
      <c r="H176" s="45" t="str">
        <f t="shared" si="138"/>
        <v/>
      </c>
      <c r="I176" s="45" t="str">
        <f t="shared" si="139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142"/>
        <v/>
      </c>
      <c r="P176" s="40" t="str">
        <f t="shared" si="143"/>
        <v/>
      </c>
      <c r="Q176" s="40" t="str">
        <f t="shared" si="144"/>
        <v/>
      </c>
      <c r="R176" s="40" t="str">
        <f t="shared" si="145"/>
        <v/>
      </c>
      <c r="S176" s="40" t="str">
        <f t="shared" si="146"/>
        <v/>
      </c>
      <c r="AC176" s="236" t="s">
        <v>67</v>
      </c>
      <c r="AD176" s="236" t="s">
        <v>68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141"/>
        <v/>
      </c>
      <c r="E177" s="50"/>
      <c r="F177" s="45" t="str">
        <f t="shared" si="137"/>
        <v/>
      </c>
      <c r="G177" s="82"/>
      <c r="H177" s="45" t="str">
        <f t="shared" si="138"/>
        <v/>
      </c>
      <c r="I177" s="45" t="str">
        <f t="shared" si="139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142"/>
        <v/>
      </c>
      <c r="P177" s="40" t="str">
        <f t="shared" si="143"/>
        <v/>
      </c>
      <c r="Q177" s="40" t="str">
        <f t="shared" si="144"/>
        <v/>
      </c>
      <c r="R177" s="40" t="str">
        <f t="shared" si="145"/>
        <v/>
      </c>
      <c r="S177" s="40" t="str">
        <f t="shared" si="146"/>
        <v/>
      </c>
      <c r="AC177" s="236" t="s">
        <v>69</v>
      </c>
      <c r="AD177" s="236" t="s">
        <v>70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141"/>
        <v/>
      </c>
      <c r="E178" s="50"/>
      <c r="F178" s="45" t="str">
        <f t="shared" si="137"/>
        <v/>
      </c>
      <c r="G178" s="82"/>
      <c r="H178" s="45" t="str">
        <f t="shared" si="138"/>
        <v/>
      </c>
      <c r="I178" s="45" t="str">
        <f t="shared" si="139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142"/>
        <v/>
      </c>
      <c r="P178" s="40" t="str">
        <f t="shared" si="143"/>
        <v/>
      </c>
      <c r="Q178" s="40" t="str">
        <f t="shared" si="144"/>
        <v/>
      </c>
      <c r="R178" s="40" t="str">
        <f t="shared" si="145"/>
        <v/>
      </c>
      <c r="S178" s="40" t="str">
        <f t="shared" si="146"/>
        <v/>
      </c>
      <c r="AC178" s="236" t="s">
        <v>71</v>
      </c>
      <c r="AD178" s="236" t="s">
        <v>72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141"/>
        <v/>
      </c>
      <c r="E179" s="50"/>
      <c r="F179" s="45" t="str">
        <f t="shared" si="137"/>
        <v/>
      </c>
      <c r="G179" s="82"/>
      <c r="H179" s="45" t="str">
        <f t="shared" si="138"/>
        <v/>
      </c>
      <c r="I179" s="45" t="str">
        <f t="shared" si="139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142"/>
        <v/>
      </c>
      <c r="P179" s="40" t="str">
        <f t="shared" si="143"/>
        <v/>
      </c>
      <c r="Q179" s="40" t="str">
        <f t="shared" si="144"/>
        <v/>
      </c>
      <c r="R179" s="40" t="str">
        <f t="shared" si="145"/>
        <v/>
      </c>
      <c r="S179" s="40" t="str">
        <f t="shared" si="146"/>
        <v/>
      </c>
      <c r="AC179" s="236" t="s">
        <v>74</v>
      </c>
      <c r="AD179" s="236" t="s">
        <v>75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141"/>
        <v/>
      </c>
      <c r="E180" s="50"/>
      <c r="F180" s="45" t="str">
        <f t="shared" si="137"/>
        <v/>
      </c>
      <c r="G180" s="82"/>
      <c r="H180" s="45" t="str">
        <f t="shared" si="138"/>
        <v/>
      </c>
      <c r="I180" s="45" t="str">
        <f t="shared" si="139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142"/>
        <v/>
      </c>
      <c r="P180" s="40" t="str">
        <f t="shared" si="143"/>
        <v/>
      </c>
      <c r="Q180" s="40" t="str">
        <f t="shared" si="144"/>
        <v/>
      </c>
      <c r="R180" s="40" t="str">
        <f t="shared" si="145"/>
        <v/>
      </c>
      <c r="S180" s="40" t="str">
        <f t="shared" si="146"/>
        <v/>
      </c>
      <c r="AC180" s="236" t="s">
        <v>671</v>
      </c>
      <c r="AD180" s="236" t="s">
        <v>672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141"/>
        <v/>
      </c>
      <c r="E181" s="50"/>
      <c r="F181" s="45" t="str">
        <f t="shared" si="137"/>
        <v/>
      </c>
      <c r="G181" s="82"/>
      <c r="H181" s="45" t="str">
        <f t="shared" si="138"/>
        <v/>
      </c>
      <c r="I181" s="45" t="str">
        <f t="shared" si="139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142"/>
        <v/>
      </c>
      <c r="P181" s="40" t="str">
        <f t="shared" si="143"/>
        <v/>
      </c>
      <c r="Q181" s="40" t="str">
        <f t="shared" si="144"/>
        <v/>
      </c>
      <c r="R181" s="40" t="str">
        <f t="shared" si="145"/>
        <v/>
      </c>
      <c r="S181" s="40" t="str">
        <f t="shared" si="146"/>
        <v/>
      </c>
      <c r="AC181" s="236" t="s">
        <v>1432</v>
      </c>
      <c r="AD181" s="236" t="s">
        <v>765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141"/>
        <v/>
      </c>
      <c r="E182" s="50"/>
      <c r="F182" s="45" t="str">
        <f t="shared" si="137"/>
        <v/>
      </c>
      <c r="G182" s="82"/>
      <c r="H182" s="45" t="str">
        <f t="shared" si="138"/>
        <v/>
      </c>
      <c r="I182" s="45" t="str">
        <f t="shared" si="139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142"/>
        <v/>
      </c>
      <c r="P182" s="40" t="str">
        <f t="shared" si="143"/>
        <v/>
      </c>
      <c r="Q182" s="40" t="str">
        <f t="shared" si="144"/>
        <v/>
      </c>
      <c r="R182" s="40" t="str">
        <f t="shared" si="145"/>
        <v/>
      </c>
      <c r="S182" s="40" t="str">
        <f t="shared" si="146"/>
        <v/>
      </c>
      <c r="AC182" s="236" t="s">
        <v>766</v>
      </c>
      <c r="AD182" s="236" t="s">
        <v>767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141"/>
        <v/>
      </c>
      <c r="E183" s="50"/>
      <c r="F183" s="45" t="str">
        <f t="shared" si="137"/>
        <v/>
      </c>
      <c r="G183" s="82"/>
      <c r="H183" s="45" t="str">
        <f t="shared" si="138"/>
        <v/>
      </c>
      <c r="I183" s="45" t="str">
        <f t="shared" si="139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142"/>
        <v/>
      </c>
      <c r="P183" s="40" t="str">
        <f t="shared" si="143"/>
        <v/>
      </c>
      <c r="Q183" s="40" t="str">
        <f t="shared" si="144"/>
        <v/>
      </c>
      <c r="R183" s="40" t="str">
        <f t="shared" si="145"/>
        <v/>
      </c>
      <c r="S183" s="40" t="str">
        <f t="shared" si="146"/>
        <v/>
      </c>
      <c r="AC183" s="236" t="s">
        <v>665</v>
      </c>
      <c r="AD183" s="236" t="s">
        <v>666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141"/>
        <v/>
      </c>
      <c r="E184" s="50"/>
      <c r="F184" s="45" t="str">
        <f t="shared" si="137"/>
        <v/>
      </c>
      <c r="G184" s="82"/>
      <c r="H184" s="45" t="str">
        <f t="shared" si="138"/>
        <v/>
      </c>
      <c r="I184" s="45" t="str">
        <f t="shared" si="139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142"/>
        <v/>
      </c>
      <c r="P184" s="40" t="str">
        <f t="shared" si="143"/>
        <v/>
      </c>
      <c r="Q184" s="40" t="str">
        <f t="shared" si="144"/>
        <v/>
      </c>
      <c r="R184" s="40" t="str">
        <f t="shared" si="145"/>
        <v/>
      </c>
      <c r="S184" s="40" t="str">
        <f t="shared" si="146"/>
        <v/>
      </c>
      <c r="AC184" s="236" t="s">
        <v>91</v>
      </c>
      <c r="AD184" s="236" t="s">
        <v>1296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141"/>
        <v/>
      </c>
      <c r="E185" s="50"/>
      <c r="F185" s="45" t="str">
        <f t="shared" si="137"/>
        <v/>
      </c>
      <c r="G185" s="82"/>
      <c r="H185" s="45" t="str">
        <f t="shared" si="138"/>
        <v/>
      </c>
      <c r="I185" s="45" t="str">
        <f t="shared" si="139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142"/>
        <v/>
      </c>
      <c r="P185" s="40" t="str">
        <f t="shared" si="143"/>
        <v/>
      </c>
      <c r="Q185" s="40" t="str">
        <f t="shared" si="144"/>
        <v/>
      </c>
      <c r="R185" s="40" t="str">
        <f t="shared" si="145"/>
        <v/>
      </c>
      <c r="S185" s="40" t="str">
        <f t="shared" si="146"/>
        <v/>
      </c>
      <c r="AC185" s="236" t="s">
        <v>116</v>
      </c>
      <c r="AD185" s="236" t="s">
        <v>1297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141"/>
        <v/>
      </c>
      <c r="E186" s="50"/>
      <c r="F186" s="45" t="str">
        <f t="shared" si="137"/>
        <v/>
      </c>
      <c r="G186" s="82"/>
      <c r="H186" s="45" t="str">
        <f t="shared" si="138"/>
        <v/>
      </c>
      <c r="I186" s="45" t="str">
        <f t="shared" si="139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142"/>
        <v/>
      </c>
      <c r="P186" s="40" t="str">
        <f t="shared" si="143"/>
        <v/>
      </c>
      <c r="Q186" s="40" t="str">
        <f t="shared" si="144"/>
        <v/>
      </c>
      <c r="R186" s="40" t="str">
        <f t="shared" si="145"/>
        <v/>
      </c>
      <c r="S186" s="40" t="str">
        <f t="shared" si="146"/>
        <v/>
      </c>
      <c r="AC186" s="236" t="s">
        <v>1467</v>
      </c>
      <c r="AD186" s="236" t="s">
        <v>1468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141"/>
        <v/>
      </c>
      <c r="E187" s="50"/>
      <c r="F187" s="45" t="str">
        <f t="shared" si="137"/>
        <v/>
      </c>
      <c r="G187" s="82"/>
      <c r="H187" s="45" t="str">
        <f t="shared" si="138"/>
        <v/>
      </c>
      <c r="I187" s="45" t="str">
        <f t="shared" si="139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142"/>
        <v/>
      </c>
      <c r="P187" s="40" t="str">
        <f t="shared" si="143"/>
        <v/>
      </c>
      <c r="Q187" s="40" t="str">
        <f t="shared" si="144"/>
        <v/>
      </c>
      <c r="R187" s="40" t="str">
        <f t="shared" si="145"/>
        <v/>
      </c>
      <c r="S187" s="40" t="str">
        <f t="shared" si="146"/>
        <v/>
      </c>
      <c r="AC187" s="236" t="s">
        <v>123</v>
      </c>
      <c r="AD187" s="236" t="s">
        <v>1298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141"/>
        <v/>
      </c>
      <c r="E188" s="50"/>
      <c r="F188" s="45" t="str">
        <f t="shared" si="137"/>
        <v/>
      </c>
      <c r="G188" s="82"/>
      <c r="H188" s="45" t="str">
        <f t="shared" si="138"/>
        <v/>
      </c>
      <c r="I188" s="45" t="str">
        <f t="shared" si="139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142"/>
        <v/>
      </c>
      <c r="P188" s="40" t="str">
        <f t="shared" si="143"/>
        <v/>
      </c>
      <c r="Q188" s="40" t="str">
        <f t="shared" si="144"/>
        <v/>
      </c>
      <c r="R188" s="40" t="str">
        <f t="shared" si="145"/>
        <v/>
      </c>
      <c r="S188" s="40" t="str">
        <f t="shared" si="146"/>
        <v/>
      </c>
      <c r="AC188" s="236" t="s">
        <v>129</v>
      </c>
      <c r="AD188" s="236" t="s">
        <v>1299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141"/>
        <v/>
      </c>
      <c r="E189" s="50"/>
      <c r="F189" s="45" t="str">
        <f t="shared" si="137"/>
        <v/>
      </c>
      <c r="G189" s="82"/>
      <c r="H189" s="45" t="str">
        <f t="shared" si="138"/>
        <v/>
      </c>
      <c r="I189" s="45" t="str">
        <f t="shared" si="139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142"/>
        <v/>
      </c>
      <c r="P189" s="40" t="str">
        <f t="shared" si="143"/>
        <v/>
      </c>
      <c r="Q189" s="40" t="str">
        <f t="shared" si="144"/>
        <v/>
      </c>
      <c r="R189" s="40" t="str">
        <f t="shared" si="145"/>
        <v/>
      </c>
      <c r="S189" s="40" t="str">
        <f t="shared" si="146"/>
        <v/>
      </c>
      <c r="AC189" s="236" t="s">
        <v>131</v>
      </c>
      <c r="AD189" s="236" t="s">
        <v>1300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141"/>
        <v/>
      </c>
      <c r="E190" s="50"/>
      <c r="F190" s="45" t="str">
        <f t="shared" si="137"/>
        <v/>
      </c>
      <c r="G190" s="82"/>
      <c r="H190" s="45" t="str">
        <f t="shared" si="138"/>
        <v/>
      </c>
      <c r="I190" s="45" t="str">
        <f t="shared" si="139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142"/>
        <v/>
      </c>
      <c r="P190" s="40" t="str">
        <f t="shared" si="143"/>
        <v/>
      </c>
      <c r="Q190" s="40" t="str">
        <f t="shared" si="144"/>
        <v/>
      </c>
      <c r="R190" s="40" t="str">
        <f t="shared" si="145"/>
        <v/>
      </c>
      <c r="S190" s="40" t="str">
        <f t="shared" si="146"/>
        <v/>
      </c>
      <c r="AC190" s="236" t="s">
        <v>133</v>
      </c>
      <c r="AD190" s="236" t="s">
        <v>1469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141"/>
        <v/>
      </c>
      <c r="E191" s="50"/>
      <c r="F191" s="45" t="str">
        <f t="shared" si="137"/>
        <v/>
      </c>
      <c r="G191" s="82"/>
      <c r="H191" s="45" t="str">
        <f t="shared" si="138"/>
        <v/>
      </c>
      <c r="I191" s="45" t="str">
        <f t="shared" si="139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142"/>
        <v/>
      </c>
      <c r="P191" s="40" t="str">
        <f t="shared" si="143"/>
        <v/>
      </c>
      <c r="Q191" s="40" t="str">
        <f t="shared" si="144"/>
        <v/>
      </c>
      <c r="R191" s="40" t="str">
        <f t="shared" si="145"/>
        <v/>
      </c>
      <c r="S191" s="40" t="str">
        <f t="shared" si="146"/>
        <v/>
      </c>
      <c r="AC191" s="236" t="s">
        <v>137</v>
      </c>
      <c r="AD191" s="236" t="s">
        <v>1470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141"/>
        <v/>
      </c>
      <c r="E192" s="50"/>
      <c r="F192" s="45" t="str">
        <f t="shared" si="137"/>
        <v/>
      </c>
      <c r="G192" s="82"/>
      <c r="H192" s="45" t="str">
        <f t="shared" si="138"/>
        <v/>
      </c>
      <c r="I192" s="45" t="str">
        <f t="shared" si="139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142"/>
        <v/>
      </c>
      <c r="P192" s="40" t="str">
        <f t="shared" si="143"/>
        <v/>
      </c>
      <c r="Q192" s="40" t="str">
        <f t="shared" si="144"/>
        <v/>
      </c>
      <c r="R192" s="40" t="str">
        <f t="shared" si="145"/>
        <v/>
      </c>
      <c r="S192" s="40" t="str">
        <f t="shared" si="146"/>
        <v/>
      </c>
      <c r="AC192" s="236" t="s">
        <v>141</v>
      </c>
      <c r="AD192" s="236" t="s">
        <v>142</v>
      </c>
      <c r="AE192" s="40" t="s">
        <v>3929</v>
      </c>
      <c r="AF192" s="40" t="s">
        <v>3930</v>
      </c>
      <c r="AG192" s="40" t="s">
        <v>3947</v>
      </c>
      <c r="AH192" s="40" t="s">
        <v>3960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141"/>
        <v/>
      </c>
      <c r="E193" s="50"/>
      <c r="F193" s="45" t="str">
        <f t="shared" si="137"/>
        <v/>
      </c>
      <c r="G193" s="82"/>
      <c r="H193" s="45" t="str">
        <f t="shared" si="138"/>
        <v/>
      </c>
      <c r="I193" s="45" t="str">
        <f t="shared" si="139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142"/>
        <v/>
      </c>
      <c r="P193" s="40" t="str">
        <f t="shared" si="143"/>
        <v/>
      </c>
      <c r="Q193" s="40" t="str">
        <f t="shared" si="144"/>
        <v/>
      </c>
      <c r="R193" s="40" t="str">
        <f t="shared" si="145"/>
        <v/>
      </c>
      <c r="S193" s="40" t="str">
        <f t="shared" si="146"/>
        <v/>
      </c>
      <c r="AC193" s="236" t="s">
        <v>141</v>
      </c>
      <c r="AD193" s="236" t="s">
        <v>142</v>
      </c>
      <c r="AE193" s="40" t="s">
        <v>3939</v>
      </c>
      <c r="AF193" s="40" t="s">
        <v>3940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141"/>
        <v/>
      </c>
      <c r="E194" s="50"/>
      <c r="F194" s="45" t="str">
        <f t="shared" si="137"/>
        <v/>
      </c>
      <c r="G194" s="82"/>
      <c r="H194" s="45" t="str">
        <f t="shared" si="138"/>
        <v/>
      </c>
      <c r="I194" s="45" t="str">
        <f t="shared" si="139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142"/>
        <v/>
      </c>
      <c r="P194" s="40" t="str">
        <f t="shared" si="143"/>
        <v/>
      </c>
      <c r="Q194" s="40" t="str">
        <f t="shared" si="144"/>
        <v/>
      </c>
      <c r="R194" s="40" t="str">
        <f t="shared" si="145"/>
        <v/>
      </c>
      <c r="S194" s="40" t="str">
        <f t="shared" si="146"/>
        <v/>
      </c>
      <c r="AC194" s="236" t="s">
        <v>143</v>
      </c>
      <c r="AD194" s="236" t="s">
        <v>1301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si="141"/>
        <v/>
      </c>
      <c r="E195" s="50"/>
      <c r="F195" s="45" t="str">
        <f t="shared" si="137"/>
        <v/>
      </c>
      <c r="G195" s="82"/>
      <c r="H195" s="45" t="str">
        <f t="shared" si="138"/>
        <v/>
      </c>
      <c r="I195" s="45" t="str">
        <f t="shared" si="139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142"/>
        <v/>
      </c>
      <c r="P195" s="40" t="str">
        <f t="shared" si="143"/>
        <v/>
      </c>
      <c r="Q195" s="40" t="str">
        <f t="shared" si="144"/>
        <v/>
      </c>
      <c r="R195" s="40" t="str">
        <f t="shared" si="145"/>
        <v/>
      </c>
      <c r="S195" s="40" t="str">
        <f t="shared" si="146"/>
        <v/>
      </c>
      <c r="AC195" s="236" t="s">
        <v>144</v>
      </c>
      <c r="AD195" s="236" t="s">
        <v>1023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141"/>
        <v/>
      </c>
      <c r="E196" s="50"/>
      <c r="F196" s="45" t="str">
        <f t="shared" ref="F196:F259" si="147">IFERROR(VLOOKUP(E196,$W$5:$Y$148,2,FALSE),"")</f>
        <v/>
      </c>
      <c r="G196" s="82"/>
      <c r="H196" s="45" t="str">
        <f t="shared" ref="H196:H259" si="148">IFERROR(VLOOKUP(G196,$AC$6:$AD$363,2,FALSE),"")</f>
        <v/>
      </c>
      <c r="I196" s="45" t="str">
        <f t="shared" ref="I196:I259" si="149">IFERROR(VLOOKUP(G196,$AC$6:$AG$363,3,FALSE),"")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si="142"/>
        <v/>
      </c>
      <c r="P196" s="40" t="str">
        <f t="shared" si="143"/>
        <v/>
      </c>
      <c r="Q196" s="40" t="str">
        <f t="shared" si="144"/>
        <v/>
      </c>
      <c r="R196" s="40" t="str">
        <f t="shared" si="145"/>
        <v/>
      </c>
      <c r="S196" s="40" t="str">
        <f t="shared" si="146"/>
        <v/>
      </c>
      <c r="AC196" s="236" t="s">
        <v>173</v>
      </c>
      <c r="AD196" s="236" t="s">
        <v>1024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141"/>
        <v/>
      </c>
      <c r="E197" s="50"/>
      <c r="F197" s="45" t="str">
        <f t="shared" si="147"/>
        <v/>
      </c>
      <c r="G197" s="82"/>
      <c r="H197" s="45" t="str">
        <f t="shared" si="148"/>
        <v/>
      </c>
      <c r="I197" s="45" t="str">
        <f t="shared" si="149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142"/>
        <v/>
      </c>
      <c r="P197" s="40" t="str">
        <f t="shared" si="143"/>
        <v/>
      </c>
      <c r="Q197" s="40" t="str">
        <f t="shared" si="144"/>
        <v/>
      </c>
      <c r="R197" s="40" t="str">
        <f t="shared" si="145"/>
        <v/>
      </c>
      <c r="S197" s="40" t="str">
        <f t="shared" si="146"/>
        <v/>
      </c>
      <c r="AC197" s="236" t="s">
        <v>176</v>
      </c>
      <c r="AD197" s="236" t="s">
        <v>1025</v>
      </c>
      <c r="AE197" s="40" t="s">
        <v>3929</v>
      </c>
      <c r="AF197" s="40" t="s">
        <v>3930</v>
      </c>
      <c r="AG197" s="40" t="s">
        <v>3947</v>
      </c>
      <c r="AH197" s="40" t="s">
        <v>3955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141"/>
        <v/>
      </c>
      <c r="E198" s="50"/>
      <c r="F198" s="45" t="str">
        <f t="shared" si="147"/>
        <v/>
      </c>
      <c r="G198" s="82"/>
      <c r="H198" s="45" t="str">
        <f t="shared" si="148"/>
        <v/>
      </c>
      <c r="I198" s="45" t="str">
        <f t="shared" si="149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142"/>
        <v/>
      </c>
      <c r="P198" s="40" t="str">
        <f t="shared" si="143"/>
        <v/>
      </c>
      <c r="Q198" s="40" t="str">
        <f t="shared" si="144"/>
        <v/>
      </c>
      <c r="R198" s="40" t="str">
        <f t="shared" si="145"/>
        <v/>
      </c>
      <c r="S198" s="40" t="str">
        <f t="shared" si="146"/>
        <v/>
      </c>
      <c r="AC198" s="236" t="s">
        <v>179</v>
      </c>
      <c r="AD198" s="236" t="s">
        <v>1026</v>
      </c>
      <c r="AE198" s="40" t="s">
        <v>3929</v>
      </c>
      <c r="AF198" s="40" t="s">
        <v>3930</v>
      </c>
      <c r="AG198" s="40" t="s">
        <v>3947</v>
      </c>
      <c r="AH198" s="40" t="s">
        <v>3955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141"/>
        <v/>
      </c>
      <c r="E199" s="50"/>
      <c r="F199" s="45" t="str">
        <f t="shared" si="147"/>
        <v/>
      </c>
      <c r="G199" s="82"/>
      <c r="H199" s="45" t="str">
        <f t="shared" si="148"/>
        <v/>
      </c>
      <c r="I199" s="45" t="str">
        <f t="shared" si="149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142"/>
        <v/>
      </c>
      <c r="P199" s="40" t="str">
        <f t="shared" si="143"/>
        <v/>
      </c>
      <c r="Q199" s="40" t="str">
        <f t="shared" si="144"/>
        <v/>
      </c>
      <c r="R199" s="40" t="str">
        <f t="shared" si="145"/>
        <v/>
      </c>
      <c r="S199" s="40" t="str">
        <f t="shared" si="146"/>
        <v/>
      </c>
      <c r="AC199" s="236" t="s">
        <v>183</v>
      </c>
      <c r="AD199" s="236" t="s">
        <v>1027</v>
      </c>
      <c r="AE199" s="40" t="s">
        <v>3929</v>
      </c>
      <c r="AF199" s="40" t="s">
        <v>3930</v>
      </c>
      <c r="AG199" s="40" t="s">
        <v>3947</v>
      </c>
      <c r="AH199" s="40" t="s">
        <v>3955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141"/>
        <v/>
      </c>
      <c r="E200" s="50"/>
      <c r="F200" s="45" t="str">
        <f t="shared" si="147"/>
        <v/>
      </c>
      <c r="G200" s="82"/>
      <c r="H200" s="45" t="str">
        <f t="shared" si="148"/>
        <v/>
      </c>
      <c r="I200" s="45" t="str">
        <f t="shared" si="149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142"/>
        <v/>
      </c>
      <c r="P200" s="40" t="str">
        <f t="shared" si="143"/>
        <v/>
      </c>
      <c r="Q200" s="40" t="str">
        <f t="shared" si="144"/>
        <v/>
      </c>
      <c r="R200" s="40" t="str">
        <f t="shared" si="145"/>
        <v/>
      </c>
      <c r="S200" s="40" t="str">
        <f t="shared" si="146"/>
        <v/>
      </c>
      <c r="AC200" s="236" t="s">
        <v>184</v>
      </c>
      <c r="AD200" s="236" t="s">
        <v>1028</v>
      </c>
      <c r="AE200" s="40" t="s">
        <v>3929</v>
      </c>
      <c r="AF200" s="40" t="s">
        <v>3930</v>
      </c>
      <c r="AG200" s="40" t="s">
        <v>3947</v>
      </c>
      <c r="AH200" s="40" t="s">
        <v>3955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141"/>
        <v/>
      </c>
      <c r="E201" s="50"/>
      <c r="F201" s="45" t="str">
        <f t="shared" si="147"/>
        <v/>
      </c>
      <c r="G201" s="82"/>
      <c r="H201" s="45" t="str">
        <f t="shared" si="148"/>
        <v/>
      </c>
      <c r="I201" s="45" t="str">
        <f t="shared" si="149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142"/>
        <v/>
      </c>
      <c r="P201" s="40" t="str">
        <f t="shared" si="143"/>
        <v/>
      </c>
      <c r="Q201" s="40" t="str">
        <f t="shared" si="144"/>
        <v/>
      </c>
      <c r="R201" s="40" t="str">
        <f t="shared" si="145"/>
        <v/>
      </c>
      <c r="S201" s="40" t="str">
        <f t="shared" si="146"/>
        <v/>
      </c>
      <c r="AC201" s="236" t="s">
        <v>186</v>
      </c>
      <c r="AD201" s="236" t="s">
        <v>1029</v>
      </c>
      <c r="AE201" s="40" t="s">
        <v>3929</v>
      </c>
      <c r="AF201" s="40" t="s">
        <v>3930</v>
      </c>
      <c r="AG201" s="40" t="s">
        <v>3947</v>
      </c>
      <c r="AH201" s="40" t="s">
        <v>3955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141"/>
        <v/>
      </c>
      <c r="E202" s="50"/>
      <c r="F202" s="45" t="str">
        <f t="shared" si="147"/>
        <v/>
      </c>
      <c r="G202" s="82"/>
      <c r="H202" s="45" t="str">
        <f t="shared" si="148"/>
        <v/>
      </c>
      <c r="I202" s="45" t="str">
        <f t="shared" si="149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142"/>
        <v/>
      </c>
      <c r="P202" s="40" t="str">
        <f t="shared" si="143"/>
        <v/>
      </c>
      <c r="Q202" s="40" t="str">
        <f t="shared" si="144"/>
        <v/>
      </c>
      <c r="R202" s="40" t="str">
        <f t="shared" si="145"/>
        <v/>
      </c>
      <c r="S202" s="40" t="str">
        <f t="shared" si="146"/>
        <v/>
      </c>
      <c r="AC202" s="236" t="s">
        <v>192</v>
      </c>
      <c r="AD202" s="236" t="s">
        <v>1030</v>
      </c>
      <c r="AE202" s="40" t="s">
        <v>3929</v>
      </c>
      <c r="AF202" s="40" t="s">
        <v>3930</v>
      </c>
      <c r="AG202" s="40" t="s">
        <v>3947</v>
      </c>
      <c r="AH202" s="40" t="s">
        <v>3955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141"/>
        <v/>
      </c>
      <c r="E203" s="50"/>
      <c r="F203" s="45" t="str">
        <f t="shared" si="147"/>
        <v/>
      </c>
      <c r="G203" s="82"/>
      <c r="H203" s="45" t="str">
        <f t="shared" si="148"/>
        <v/>
      </c>
      <c r="I203" s="45" t="str">
        <f t="shared" si="149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142"/>
        <v/>
      </c>
      <c r="P203" s="40" t="str">
        <f t="shared" si="143"/>
        <v/>
      </c>
      <c r="Q203" s="40" t="str">
        <f t="shared" si="144"/>
        <v/>
      </c>
      <c r="R203" s="40" t="str">
        <f t="shared" si="145"/>
        <v/>
      </c>
      <c r="S203" s="40" t="str">
        <f t="shared" si="146"/>
        <v/>
      </c>
      <c r="AC203" s="236" t="s">
        <v>193</v>
      </c>
      <c r="AD203" s="236" t="s">
        <v>1031</v>
      </c>
      <c r="AE203" s="40" t="s">
        <v>3929</v>
      </c>
      <c r="AF203" s="40" t="s">
        <v>3930</v>
      </c>
      <c r="AG203" s="40" t="s">
        <v>3947</v>
      </c>
      <c r="AH203" s="40" t="s">
        <v>3955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141"/>
        <v/>
      </c>
      <c r="E204" s="50"/>
      <c r="F204" s="45" t="str">
        <f t="shared" si="147"/>
        <v/>
      </c>
      <c r="G204" s="82"/>
      <c r="H204" s="45" t="str">
        <f t="shared" si="148"/>
        <v/>
      </c>
      <c r="I204" s="45" t="str">
        <f t="shared" si="149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142"/>
        <v/>
      </c>
      <c r="P204" s="40" t="str">
        <f t="shared" si="143"/>
        <v/>
      </c>
      <c r="Q204" s="40" t="str">
        <f t="shared" si="144"/>
        <v/>
      </c>
      <c r="R204" s="40" t="str">
        <f t="shared" si="145"/>
        <v/>
      </c>
      <c r="S204" s="40" t="str">
        <f t="shared" si="146"/>
        <v/>
      </c>
      <c r="AC204" s="236" t="s">
        <v>1471</v>
      </c>
      <c r="AD204" s="236" t="s">
        <v>1472</v>
      </c>
      <c r="AE204" s="40" t="s">
        <v>3929</v>
      </c>
      <c r="AF204" s="40" t="s">
        <v>3930</v>
      </c>
      <c r="AG204" s="40" t="s">
        <v>3947</v>
      </c>
      <c r="AH204" s="40" t="s">
        <v>3955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141"/>
        <v/>
      </c>
      <c r="E205" s="50"/>
      <c r="F205" s="45" t="str">
        <f t="shared" si="147"/>
        <v/>
      </c>
      <c r="G205" s="82"/>
      <c r="H205" s="45" t="str">
        <f t="shared" si="148"/>
        <v/>
      </c>
      <c r="I205" s="45" t="str">
        <f t="shared" si="149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142"/>
        <v/>
      </c>
      <c r="P205" s="40" t="str">
        <f t="shared" si="143"/>
        <v/>
      </c>
      <c r="Q205" s="40" t="str">
        <f t="shared" si="144"/>
        <v/>
      </c>
      <c r="R205" s="40" t="str">
        <f t="shared" si="145"/>
        <v/>
      </c>
      <c r="S205" s="40" t="str">
        <f t="shared" si="146"/>
        <v/>
      </c>
      <c r="AC205" s="236" t="s">
        <v>663</v>
      </c>
      <c r="AD205" s="236" t="s">
        <v>664</v>
      </c>
      <c r="AE205" s="40" t="s">
        <v>3929</v>
      </c>
      <c r="AF205" s="40" t="s">
        <v>3930</v>
      </c>
      <c r="AG205" s="40" t="s">
        <v>3947</v>
      </c>
      <c r="AH205" s="40" t="s">
        <v>3955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141"/>
        <v/>
      </c>
      <c r="E206" s="50"/>
      <c r="F206" s="45" t="str">
        <f t="shared" si="147"/>
        <v/>
      </c>
      <c r="G206" s="82"/>
      <c r="H206" s="45" t="str">
        <f t="shared" si="148"/>
        <v/>
      </c>
      <c r="I206" s="45" t="str">
        <f t="shared" si="149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142"/>
        <v/>
      </c>
      <c r="P206" s="40" t="str">
        <f t="shared" si="143"/>
        <v/>
      </c>
      <c r="Q206" s="40" t="str">
        <f t="shared" si="144"/>
        <v/>
      </c>
      <c r="R206" s="40" t="str">
        <f t="shared" si="145"/>
        <v/>
      </c>
      <c r="S206" s="40" t="str">
        <f t="shared" si="146"/>
        <v/>
      </c>
      <c r="AC206" s="236" t="s">
        <v>1218</v>
      </c>
      <c r="AD206" s="236" t="s">
        <v>1473</v>
      </c>
      <c r="AE206" s="40" t="s">
        <v>3929</v>
      </c>
      <c r="AF206" s="40" t="s">
        <v>3930</v>
      </c>
      <c r="AG206" s="40" t="s">
        <v>3947</v>
      </c>
      <c r="AH206" s="40" t="s">
        <v>3955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141"/>
        <v/>
      </c>
      <c r="E207" s="50"/>
      <c r="F207" s="45" t="str">
        <f t="shared" si="147"/>
        <v/>
      </c>
      <c r="G207" s="82"/>
      <c r="H207" s="45" t="str">
        <f t="shared" si="148"/>
        <v/>
      </c>
      <c r="I207" s="45" t="str">
        <f t="shared" si="149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142"/>
        <v/>
      </c>
      <c r="P207" s="40" t="str">
        <f t="shared" si="143"/>
        <v/>
      </c>
      <c r="Q207" s="40" t="str">
        <f t="shared" si="144"/>
        <v/>
      </c>
      <c r="R207" s="40" t="str">
        <f t="shared" si="145"/>
        <v/>
      </c>
      <c r="S207" s="40" t="str">
        <f t="shared" si="146"/>
        <v/>
      </c>
      <c r="AC207" s="236" t="s">
        <v>1303</v>
      </c>
      <c r="AD207" s="236" t="s">
        <v>1474</v>
      </c>
      <c r="AE207" s="40" t="s">
        <v>3929</v>
      </c>
      <c r="AF207" s="40" t="s">
        <v>3930</v>
      </c>
      <c r="AG207" s="40" t="s">
        <v>3947</v>
      </c>
      <c r="AH207" s="40" t="s">
        <v>3955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141"/>
        <v/>
      </c>
      <c r="E208" s="50"/>
      <c r="F208" s="45" t="str">
        <f t="shared" si="147"/>
        <v/>
      </c>
      <c r="G208" s="82"/>
      <c r="H208" s="45" t="str">
        <f t="shared" si="148"/>
        <v/>
      </c>
      <c r="I208" s="45" t="str">
        <f t="shared" si="149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142"/>
        <v/>
      </c>
      <c r="P208" s="40" t="str">
        <f t="shared" si="143"/>
        <v/>
      </c>
      <c r="Q208" s="40" t="str">
        <f t="shared" si="144"/>
        <v/>
      </c>
      <c r="R208" s="40" t="str">
        <f t="shared" si="145"/>
        <v/>
      </c>
      <c r="S208" s="40" t="str">
        <f t="shared" si="146"/>
        <v/>
      </c>
      <c r="AC208" s="236" t="s">
        <v>1475</v>
      </c>
      <c r="AD208" s="236" t="s">
        <v>1476</v>
      </c>
      <c r="AE208" s="40" t="s">
        <v>3929</v>
      </c>
      <c r="AF208" s="40" t="s">
        <v>3930</v>
      </c>
      <c r="AG208" s="40" t="s">
        <v>3947</v>
      </c>
      <c r="AH208" s="40" t="s">
        <v>3955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141"/>
        <v/>
      </c>
      <c r="E209" s="50"/>
      <c r="F209" s="45" t="str">
        <f t="shared" si="147"/>
        <v/>
      </c>
      <c r="G209" s="82"/>
      <c r="H209" s="45" t="str">
        <f t="shared" si="148"/>
        <v/>
      </c>
      <c r="I209" s="45" t="str">
        <f t="shared" si="149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142"/>
        <v/>
      </c>
      <c r="P209" s="40" t="str">
        <f t="shared" si="143"/>
        <v/>
      </c>
      <c r="Q209" s="40" t="str">
        <f t="shared" si="144"/>
        <v/>
      </c>
      <c r="R209" s="40" t="str">
        <f t="shared" si="145"/>
        <v/>
      </c>
      <c r="S209" s="40" t="str">
        <f t="shared" si="146"/>
        <v/>
      </c>
      <c r="AC209" s="236" t="s">
        <v>1477</v>
      </c>
      <c r="AD209" s="236" t="s">
        <v>1478</v>
      </c>
      <c r="AE209" s="40" t="s">
        <v>3929</v>
      </c>
      <c r="AF209" s="40" t="s">
        <v>3930</v>
      </c>
      <c r="AG209" s="40" t="s">
        <v>3947</v>
      </c>
      <c r="AH209" s="40" t="s">
        <v>3955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141"/>
        <v/>
      </c>
      <c r="E210" s="50"/>
      <c r="F210" s="45" t="str">
        <f t="shared" si="147"/>
        <v/>
      </c>
      <c r="G210" s="82"/>
      <c r="H210" s="45" t="str">
        <f t="shared" si="148"/>
        <v/>
      </c>
      <c r="I210" s="45" t="str">
        <f t="shared" si="149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142"/>
        <v/>
      </c>
      <c r="P210" s="40" t="str">
        <f t="shared" si="143"/>
        <v/>
      </c>
      <c r="Q210" s="40" t="str">
        <f t="shared" si="144"/>
        <v/>
      </c>
      <c r="R210" s="40" t="str">
        <f t="shared" si="145"/>
        <v/>
      </c>
      <c r="S210" s="40" t="str">
        <f t="shared" si="146"/>
        <v/>
      </c>
      <c r="AC210" s="236" t="s">
        <v>669</v>
      </c>
      <c r="AD210" s="236" t="s">
        <v>670</v>
      </c>
      <c r="AE210" s="40" t="s">
        <v>3929</v>
      </c>
      <c r="AF210" s="40" t="s">
        <v>3930</v>
      </c>
      <c r="AG210" s="40" t="s">
        <v>3947</v>
      </c>
      <c r="AH210" s="40" t="s">
        <v>3955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141"/>
        <v/>
      </c>
      <c r="E211" s="50"/>
      <c r="F211" s="45" t="str">
        <f t="shared" si="147"/>
        <v/>
      </c>
      <c r="G211" s="82"/>
      <c r="H211" s="45" t="str">
        <f t="shared" si="148"/>
        <v/>
      </c>
      <c r="I211" s="45" t="str">
        <f t="shared" si="149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142"/>
        <v/>
      </c>
      <c r="P211" s="40" t="str">
        <f t="shared" si="143"/>
        <v/>
      </c>
      <c r="Q211" s="40" t="str">
        <f t="shared" si="144"/>
        <v/>
      </c>
      <c r="R211" s="40" t="str">
        <f t="shared" si="145"/>
        <v/>
      </c>
      <c r="S211" s="40" t="str">
        <f t="shared" si="146"/>
        <v/>
      </c>
      <c r="AC211" s="236" t="s">
        <v>229</v>
      </c>
      <c r="AD211" s="236" t="s">
        <v>1213</v>
      </c>
      <c r="AE211" s="40" t="s">
        <v>3929</v>
      </c>
      <c r="AF211" s="40" t="s">
        <v>3930</v>
      </c>
      <c r="AG211" s="40" t="s">
        <v>3947</v>
      </c>
      <c r="AH211" s="40" t="s">
        <v>3955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141"/>
        <v/>
      </c>
      <c r="E212" s="50"/>
      <c r="F212" s="45" t="str">
        <f t="shared" si="147"/>
        <v/>
      </c>
      <c r="G212" s="82"/>
      <c r="H212" s="45" t="str">
        <f t="shared" si="148"/>
        <v/>
      </c>
      <c r="I212" s="45" t="str">
        <f t="shared" si="149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142"/>
        <v/>
      </c>
      <c r="P212" s="40" t="str">
        <f t="shared" si="143"/>
        <v/>
      </c>
      <c r="Q212" s="40" t="str">
        <f t="shared" si="144"/>
        <v/>
      </c>
      <c r="R212" s="40" t="str">
        <f t="shared" si="145"/>
        <v/>
      </c>
      <c r="S212" s="40" t="str">
        <f t="shared" si="146"/>
        <v/>
      </c>
      <c r="AC212" s="236" t="s">
        <v>676</v>
      </c>
      <c r="AD212" s="236" t="s">
        <v>677</v>
      </c>
      <c r="AE212" s="40" t="s">
        <v>3929</v>
      </c>
      <c r="AF212" s="40" t="s">
        <v>3930</v>
      </c>
      <c r="AG212" s="40" t="s">
        <v>3947</v>
      </c>
      <c r="AH212" s="40" t="s">
        <v>3955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141"/>
        <v/>
      </c>
      <c r="E213" s="50"/>
      <c r="F213" s="45" t="str">
        <f t="shared" si="147"/>
        <v/>
      </c>
      <c r="G213" s="82"/>
      <c r="H213" s="45" t="str">
        <f t="shared" si="148"/>
        <v/>
      </c>
      <c r="I213" s="45" t="str">
        <f t="shared" si="149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142"/>
        <v/>
      </c>
      <c r="P213" s="40" t="str">
        <f t="shared" si="143"/>
        <v/>
      </c>
      <c r="Q213" s="40" t="str">
        <f t="shared" si="144"/>
        <v/>
      </c>
      <c r="R213" s="40" t="str">
        <f t="shared" si="145"/>
        <v/>
      </c>
      <c r="S213" s="40" t="str">
        <f t="shared" si="146"/>
        <v/>
      </c>
      <c r="AC213" s="236" t="s">
        <v>1551</v>
      </c>
      <c r="AD213" s="236" t="s">
        <v>1545</v>
      </c>
      <c r="AE213" s="40" t="s">
        <v>3929</v>
      </c>
      <c r="AF213" s="40" t="s">
        <v>3930</v>
      </c>
      <c r="AG213" s="40" t="s">
        <v>3947</v>
      </c>
      <c r="AH213" s="40" t="s">
        <v>3955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ref="D214:D277" si="150">IFERROR(VLOOKUP(C214,$T$6:$U$24,2,FALSE),"")</f>
        <v/>
      </c>
      <c r="E214" s="50"/>
      <c r="F214" s="45" t="str">
        <f t="shared" si="147"/>
        <v/>
      </c>
      <c r="G214" s="82"/>
      <c r="H214" s="45" t="str">
        <f t="shared" si="148"/>
        <v/>
      </c>
      <c r="I214" s="45" t="str">
        <f t="shared" si="149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142"/>
        <v/>
      </c>
      <c r="P214" s="40" t="str">
        <f t="shared" si="143"/>
        <v/>
      </c>
      <c r="Q214" s="40" t="str">
        <f t="shared" si="144"/>
        <v/>
      </c>
      <c r="R214" s="40" t="str">
        <f t="shared" si="145"/>
        <v/>
      </c>
      <c r="S214" s="40" t="str">
        <f t="shared" si="146"/>
        <v/>
      </c>
      <c r="AC214" s="236" t="s">
        <v>1552</v>
      </c>
      <c r="AD214" s="236" t="s">
        <v>2289</v>
      </c>
      <c r="AE214" s="40" t="s">
        <v>3929</v>
      </c>
      <c r="AF214" s="40" t="s">
        <v>3930</v>
      </c>
      <c r="AG214" s="40" t="s">
        <v>3947</v>
      </c>
      <c r="AH214" s="40" t="s">
        <v>3955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150"/>
        <v/>
      </c>
      <c r="E215" s="50"/>
      <c r="F215" s="45" t="str">
        <f t="shared" si="147"/>
        <v/>
      </c>
      <c r="G215" s="82"/>
      <c r="H215" s="45" t="str">
        <f t="shared" si="148"/>
        <v/>
      </c>
      <c r="I215" s="45" t="str">
        <f t="shared" si="149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ref="O215:O278" si="151">LEFT(E215,3)</f>
        <v/>
      </c>
      <c r="P215" s="40" t="str">
        <f t="shared" ref="P215:P278" si="152">LEFT(E215,2)</f>
        <v/>
      </c>
      <c r="Q215" s="40" t="str">
        <f t="shared" ref="Q215:Q278" si="153">LEFT(C215,3)</f>
        <v/>
      </c>
      <c r="R215" s="40" t="str">
        <f t="shared" ref="R215:R278" si="154">MID(I215,2,2)</f>
        <v/>
      </c>
      <c r="S215" s="40" t="str">
        <f t="shared" ref="S215:S278" si="155">LEFT(E215,1)</f>
        <v/>
      </c>
      <c r="AC215" s="236" t="s">
        <v>2300</v>
      </c>
      <c r="AD215" s="236" t="s">
        <v>4070</v>
      </c>
      <c r="AE215" s="40" t="s">
        <v>3929</v>
      </c>
      <c r="AF215" s="40" t="s">
        <v>3930</v>
      </c>
      <c r="AG215" s="40" t="s">
        <v>3947</v>
      </c>
      <c r="AH215" s="40" t="s">
        <v>3955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150"/>
        <v/>
      </c>
      <c r="E216" s="50"/>
      <c r="F216" s="45" t="str">
        <f t="shared" si="147"/>
        <v/>
      </c>
      <c r="G216" s="82"/>
      <c r="H216" s="45" t="str">
        <f t="shared" si="148"/>
        <v/>
      </c>
      <c r="I216" s="45" t="str">
        <f t="shared" si="149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151"/>
        <v/>
      </c>
      <c r="P216" s="40" t="str">
        <f t="shared" si="152"/>
        <v/>
      </c>
      <c r="Q216" s="40" t="str">
        <f t="shared" si="153"/>
        <v/>
      </c>
      <c r="R216" s="40" t="str">
        <f t="shared" si="154"/>
        <v/>
      </c>
      <c r="S216" s="40" t="str">
        <f t="shared" si="155"/>
        <v/>
      </c>
      <c r="AC216" s="236" t="s">
        <v>4071</v>
      </c>
      <c r="AD216" s="236" t="s">
        <v>2297</v>
      </c>
      <c r="AE216" s="40" t="s">
        <v>3929</v>
      </c>
      <c r="AF216" s="40" t="s">
        <v>3930</v>
      </c>
      <c r="AG216" s="40" t="s">
        <v>3949</v>
      </c>
      <c r="AH216" s="40" t="s">
        <v>3950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150"/>
        <v/>
      </c>
      <c r="E217" s="50"/>
      <c r="F217" s="45" t="str">
        <f t="shared" si="147"/>
        <v/>
      </c>
      <c r="G217" s="82"/>
      <c r="H217" s="45" t="str">
        <f t="shared" si="148"/>
        <v/>
      </c>
      <c r="I217" s="45" t="str">
        <f t="shared" si="149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151"/>
        <v/>
      </c>
      <c r="P217" s="40" t="str">
        <f t="shared" si="152"/>
        <v/>
      </c>
      <c r="Q217" s="40" t="str">
        <f t="shared" si="153"/>
        <v/>
      </c>
      <c r="R217" s="40" t="str">
        <f t="shared" si="154"/>
        <v/>
      </c>
      <c r="S217" s="40" t="str">
        <f t="shared" si="155"/>
        <v/>
      </c>
      <c r="AC217" s="236" t="s">
        <v>673</v>
      </c>
      <c r="AD217" s="236" t="s">
        <v>674</v>
      </c>
      <c r="AE217" s="40" t="s">
        <v>3929</v>
      </c>
      <c r="AF217" s="40" t="s">
        <v>3930</v>
      </c>
      <c r="AG217" s="40" t="s">
        <v>3949</v>
      </c>
      <c r="AH217" s="40" t="s">
        <v>3950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150"/>
        <v/>
      </c>
      <c r="E218" s="50"/>
      <c r="F218" s="45" t="str">
        <f t="shared" si="147"/>
        <v/>
      </c>
      <c r="G218" s="82"/>
      <c r="H218" s="45" t="str">
        <f t="shared" si="148"/>
        <v/>
      </c>
      <c r="I218" s="45" t="str">
        <f t="shared" si="149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151"/>
        <v/>
      </c>
      <c r="P218" s="40" t="str">
        <f t="shared" si="152"/>
        <v/>
      </c>
      <c r="Q218" s="40" t="str">
        <f t="shared" si="153"/>
        <v/>
      </c>
      <c r="R218" s="40" t="str">
        <f t="shared" si="154"/>
        <v/>
      </c>
      <c r="S218" s="40" t="str">
        <f t="shared" si="155"/>
        <v/>
      </c>
      <c r="AC218" s="236" t="s">
        <v>678</v>
      </c>
      <c r="AD218" s="236" t="s">
        <v>679</v>
      </c>
      <c r="AE218" s="40" t="s">
        <v>3923</v>
      </c>
      <c r="AF218" s="40" t="s">
        <v>3924</v>
      </c>
      <c r="AG218" s="40" t="s">
        <v>3949</v>
      </c>
      <c r="AH218" s="40" t="s">
        <v>3950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150"/>
        <v/>
      </c>
      <c r="E219" s="50"/>
      <c r="F219" s="45" t="str">
        <f t="shared" si="147"/>
        <v/>
      </c>
      <c r="G219" s="82"/>
      <c r="H219" s="45" t="str">
        <f t="shared" si="148"/>
        <v/>
      </c>
      <c r="I219" s="45" t="str">
        <f t="shared" si="149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151"/>
        <v/>
      </c>
      <c r="P219" s="40" t="str">
        <f t="shared" si="152"/>
        <v/>
      </c>
      <c r="Q219" s="40" t="str">
        <f t="shared" si="153"/>
        <v/>
      </c>
      <c r="R219" s="40" t="str">
        <f t="shared" si="154"/>
        <v/>
      </c>
      <c r="S219" s="40" t="str">
        <f t="shared" si="155"/>
        <v/>
      </c>
      <c r="AC219" s="236" t="s">
        <v>680</v>
      </c>
      <c r="AD219" s="236" t="s">
        <v>681</v>
      </c>
      <c r="AE219" s="40" t="s">
        <v>3923</v>
      </c>
      <c r="AF219" s="40" t="s">
        <v>3924</v>
      </c>
      <c r="AG219" s="40" t="s">
        <v>3949</v>
      </c>
      <c r="AH219" s="40" t="s">
        <v>3950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150"/>
        <v/>
      </c>
      <c r="E220" s="50"/>
      <c r="F220" s="45" t="str">
        <f t="shared" si="147"/>
        <v/>
      </c>
      <c r="G220" s="82"/>
      <c r="H220" s="45" t="str">
        <f t="shared" si="148"/>
        <v/>
      </c>
      <c r="I220" s="45" t="str">
        <f t="shared" si="149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151"/>
        <v/>
      </c>
      <c r="P220" s="40" t="str">
        <f t="shared" si="152"/>
        <v/>
      </c>
      <c r="Q220" s="40" t="str">
        <f t="shared" si="153"/>
        <v/>
      </c>
      <c r="R220" s="40" t="str">
        <f t="shared" si="154"/>
        <v/>
      </c>
      <c r="S220" s="40" t="str">
        <f t="shared" si="155"/>
        <v/>
      </c>
      <c r="AC220" s="236" t="s">
        <v>769</v>
      </c>
      <c r="AD220" s="236" t="s">
        <v>770</v>
      </c>
      <c r="AE220" s="40" t="s">
        <v>3923</v>
      </c>
      <c r="AF220" s="40" t="s">
        <v>3924</v>
      </c>
      <c r="AG220" s="40" t="s">
        <v>3949</v>
      </c>
      <c r="AH220" s="40" t="s">
        <v>3950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150"/>
        <v/>
      </c>
      <c r="E221" s="50"/>
      <c r="F221" s="45" t="str">
        <f t="shared" si="147"/>
        <v/>
      </c>
      <c r="G221" s="82"/>
      <c r="H221" s="45" t="str">
        <f t="shared" si="148"/>
        <v/>
      </c>
      <c r="I221" s="45" t="str">
        <f t="shared" si="149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151"/>
        <v/>
      </c>
      <c r="P221" s="40" t="str">
        <f t="shared" si="152"/>
        <v/>
      </c>
      <c r="Q221" s="40" t="str">
        <f t="shared" si="153"/>
        <v/>
      </c>
      <c r="R221" s="40" t="str">
        <f t="shared" si="154"/>
        <v/>
      </c>
      <c r="S221" s="40" t="str">
        <f t="shared" si="155"/>
        <v/>
      </c>
      <c r="AC221" s="236" t="s">
        <v>682</v>
      </c>
      <c r="AD221" s="236" t="s">
        <v>683</v>
      </c>
      <c r="AE221" s="40" t="s">
        <v>3923</v>
      </c>
      <c r="AF221" s="40" t="s">
        <v>3924</v>
      </c>
      <c r="AG221" s="40" t="s">
        <v>3949</v>
      </c>
      <c r="AH221" s="40" t="s">
        <v>3950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150"/>
        <v/>
      </c>
      <c r="E222" s="50"/>
      <c r="F222" s="45" t="str">
        <f t="shared" si="147"/>
        <v/>
      </c>
      <c r="G222" s="82"/>
      <c r="H222" s="45" t="str">
        <f t="shared" si="148"/>
        <v/>
      </c>
      <c r="I222" s="45" t="str">
        <f t="shared" si="149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151"/>
        <v/>
      </c>
      <c r="P222" s="40" t="str">
        <f t="shared" si="152"/>
        <v/>
      </c>
      <c r="Q222" s="40" t="str">
        <f t="shared" si="153"/>
        <v/>
      </c>
      <c r="R222" s="40" t="str">
        <f t="shared" si="154"/>
        <v/>
      </c>
      <c r="S222" s="40" t="str">
        <f t="shared" si="155"/>
        <v/>
      </c>
      <c r="AC222" s="236" t="s">
        <v>771</v>
      </c>
      <c r="AD222" s="236" t="s">
        <v>765</v>
      </c>
      <c r="AE222" s="40" t="s">
        <v>3923</v>
      </c>
      <c r="AF222" s="40" t="s">
        <v>3924</v>
      </c>
      <c r="AG222" s="40" t="s">
        <v>3949</v>
      </c>
      <c r="AH222" s="40" t="s">
        <v>3950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150"/>
        <v/>
      </c>
      <c r="E223" s="50"/>
      <c r="F223" s="45" t="str">
        <f t="shared" si="147"/>
        <v/>
      </c>
      <c r="G223" s="82"/>
      <c r="H223" s="45" t="str">
        <f t="shared" si="148"/>
        <v/>
      </c>
      <c r="I223" s="45" t="str">
        <f t="shared" si="149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151"/>
        <v/>
      </c>
      <c r="P223" s="40" t="str">
        <f t="shared" si="152"/>
        <v/>
      </c>
      <c r="Q223" s="40" t="str">
        <f t="shared" si="153"/>
        <v/>
      </c>
      <c r="R223" s="40" t="str">
        <f t="shared" si="154"/>
        <v/>
      </c>
      <c r="S223" s="40" t="str">
        <f t="shared" si="155"/>
        <v/>
      </c>
      <c r="AC223" s="236" t="s">
        <v>684</v>
      </c>
      <c r="AD223" s="236" t="s">
        <v>1302</v>
      </c>
      <c r="AE223" s="40" t="s">
        <v>3923</v>
      </c>
      <c r="AF223" s="40" t="s">
        <v>3924</v>
      </c>
      <c r="AG223" s="40" t="s">
        <v>3949</v>
      </c>
      <c r="AH223" s="40" t="s">
        <v>3950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150"/>
        <v/>
      </c>
      <c r="E224" s="50"/>
      <c r="F224" s="45" t="str">
        <f t="shared" si="147"/>
        <v/>
      </c>
      <c r="G224" s="82"/>
      <c r="H224" s="45" t="str">
        <f t="shared" si="148"/>
        <v/>
      </c>
      <c r="I224" s="45" t="str">
        <f t="shared" si="149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151"/>
        <v/>
      </c>
      <c r="P224" s="40" t="str">
        <f t="shared" si="152"/>
        <v/>
      </c>
      <c r="Q224" s="40" t="str">
        <f t="shared" si="153"/>
        <v/>
      </c>
      <c r="R224" s="40" t="str">
        <f t="shared" si="154"/>
        <v/>
      </c>
      <c r="S224" s="40" t="str">
        <f t="shared" si="155"/>
        <v/>
      </c>
      <c r="AC224" s="236" t="s">
        <v>685</v>
      </c>
      <c r="AD224" s="236" t="s">
        <v>1032</v>
      </c>
      <c r="AE224" s="40" t="s">
        <v>3923</v>
      </c>
      <c r="AF224" s="40" t="s">
        <v>3924</v>
      </c>
      <c r="AG224" s="40" t="s">
        <v>3949</v>
      </c>
      <c r="AH224" s="40" t="s">
        <v>3950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150"/>
        <v/>
      </c>
      <c r="E225" s="50"/>
      <c r="F225" s="45" t="str">
        <f t="shared" si="147"/>
        <v/>
      </c>
      <c r="G225" s="82"/>
      <c r="H225" s="45" t="str">
        <f t="shared" si="148"/>
        <v/>
      </c>
      <c r="I225" s="45" t="str">
        <f t="shared" si="149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151"/>
        <v/>
      </c>
      <c r="P225" s="40" t="str">
        <f t="shared" si="152"/>
        <v/>
      </c>
      <c r="Q225" s="40" t="str">
        <f t="shared" si="153"/>
        <v/>
      </c>
      <c r="R225" s="40" t="str">
        <f t="shared" si="154"/>
        <v/>
      </c>
      <c r="S225" s="40" t="str">
        <f t="shared" si="155"/>
        <v/>
      </c>
      <c r="AC225" s="236" t="s">
        <v>686</v>
      </c>
      <c r="AD225" s="236" t="s">
        <v>687</v>
      </c>
      <c r="AE225" s="40" t="s">
        <v>3923</v>
      </c>
      <c r="AF225" s="40" t="s">
        <v>3924</v>
      </c>
      <c r="AG225" s="40" t="s">
        <v>3949</v>
      </c>
      <c r="AH225" s="40" t="s">
        <v>3950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150"/>
        <v/>
      </c>
      <c r="E226" s="50"/>
      <c r="F226" s="45" t="str">
        <f t="shared" si="147"/>
        <v/>
      </c>
      <c r="G226" s="82"/>
      <c r="H226" s="45" t="str">
        <f t="shared" si="148"/>
        <v/>
      </c>
      <c r="I226" s="45" t="str">
        <f t="shared" si="149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151"/>
        <v/>
      </c>
      <c r="P226" s="40" t="str">
        <f t="shared" si="152"/>
        <v/>
      </c>
      <c r="Q226" s="40" t="str">
        <f t="shared" si="153"/>
        <v/>
      </c>
      <c r="R226" s="40" t="str">
        <f t="shared" si="154"/>
        <v/>
      </c>
      <c r="S226" s="40" t="str">
        <f t="shared" si="155"/>
        <v/>
      </c>
      <c r="AC226" s="236" t="s">
        <v>688</v>
      </c>
      <c r="AD226" s="236" t="s">
        <v>675</v>
      </c>
      <c r="AE226" s="40" t="s">
        <v>3923</v>
      </c>
      <c r="AF226" s="40" t="s">
        <v>3924</v>
      </c>
      <c r="AG226" s="40" t="s">
        <v>3949</v>
      </c>
      <c r="AH226" s="40" t="s">
        <v>3950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150"/>
        <v/>
      </c>
      <c r="E227" s="50"/>
      <c r="F227" s="45" t="str">
        <f t="shared" si="147"/>
        <v/>
      </c>
      <c r="G227" s="82"/>
      <c r="H227" s="45" t="str">
        <f t="shared" si="148"/>
        <v/>
      </c>
      <c r="I227" s="45" t="str">
        <f t="shared" si="149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151"/>
        <v/>
      </c>
      <c r="P227" s="40" t="str">
        <f t="shared" si="152"/>
        <v/>
      </c>
      <c r="Q227" s="40" t="str">
        <f t="shared" si="153"/>
        <v/>
      </c>
      <c r="R227" s="40" t="str">
        <f t="shared" si="154"/>
        <v/>
      </c>
      <c r="S227" s="40" t="str">
        <f t="shared" si="155"/>
        <v/>
      </c>
      <c r="AC227" s="236" t="s">
        <v>1544</v>
      </c>
      <c r="AD227" s="236" t="s">
        <v>1545</v>
      </c>
      <c r="AE227" s="40" t="s">
        <v>3923</v>
      </c>
      <c r="AF227" s="40" t="s">
        <v>3924</v>
      </c>
      <c r="AG227" s="40" t="s">
        <v>3949</v>
      </c>
      <c r="AH227" s="40" t="s">
        <v>3950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150"/>
        <v/>
      </c>
      <c r="E228" s="50"/>
      <c r="F228" s="45" t="str">
        <f t="shared" si="147"/>
        <v/>
      </c>
      <c r="G228" s="82"/>
      <c r="H228" s="45" t="str">
        <f t="shared" si="148"/>
        <v/>
      </c>
      <c r="I228" s="45" t="str">
        <f t="shared" si="149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151"/>
        <v/>
      </c>
      <c r="P228" s="40" t="str">
        <f t="shared" si="152"/>
        <v/>
      </c>
      <c r="Q228" s="40" t="str">
        <f t="shared" si="153"/>
        <v/>
      </c>
      <c r="R228" s="40" t="str">
        <f t="shared" si="154"/>
        <v/>
      </c>
      <c r="S228" s="40" t="str">
        <f t="shared" si="155"/>
        <v/>
      </c>
      <c r="AC228" s="236" t="s">
        <v>1546</v>
      </c>
      <c r="AD228" s="236" t="s">
        <v>2289</v>
      </c>
      <c r="AE228" s="40" t="s">
        <v>3923</v>
      </c>
      <c r="AF228" s="40" t="s">
        <v>3924</v>
      </c>
      <c r="AG228" s="40" t="s">
        <v>3949</v>
      </c>
      <c r="AH228" s="40" t="s">
        <v>3950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150"/>
        <v/>
      </c>
      <c r="E229" s="50"/>
      <c r="F229" s="45" t="str">
        <f t="shared" si="147"/>
        <v/>
      </c>
      <c r="G229" s="82"/>
      <c r="H229" s="45" t="str">
        <f t="shared" si="148"/>
        <v/>
      </c>
      <c r="I229" s="45" t="str">
        <f t="shared" si="149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151"/>
        <v/>
      </c>
      <c r="P229" s="40" t="str">
        <f t="shared" si="152"/>
        <v/>
      </c>
      <c r="Q229" s="40" t="str">
        <f t="shared" si="153"/>
        <v/>
      </c>
      <c r="R229" s="40" t="str">
        <f t="shared" si="154"/>
        <v/>
      </c>
      <c r="S229" s="40" t="str">
        <f t="shared" si="155"/>
        <v/>
      </c>
      <c r="AC229" s="236" t="s">
        <v>2301</v>
      </c>
      <c r="AD229" s="236" t="s">
        <v>2302</v>
      </c>
      <c r="AE229" s="40" t="s">
        <v>3923</v>
      </c>
      <c r="AF229" s="40" t="s">
        <v>3924</v>
      </c>
      <c r="AG229" s="40" t="s">
        <v>3949</v>
      </c>
      <c r="AH229" s="40" t="s">
        <v>3950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150"/>
        <v/>
      </c>
      <c r="E230" s="50"/>
      <c r="F230" s="45" t="str">
        <f t="shared" si="147"/>
        <v/>
      </c>
      <c r="G230" s="82"/>
      <c r="H230" s="45" t="str">
        <f t="shared" si="148"/>
        <v/>
      </c>
      <c r="I230" s="45" t="str">
        <f t="shared" si="149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151"/>
        <v/>
      </c>
      <c r="P230" s="40" t="str">
        <f t="shared" si="152"/>
        <v/>
      </c>
      <c r="Q230" s="40" t="str">
        <f t="shared" si="153"/>
        <v/>
      </c>
      <c r="R230" s="40" t="str">
        <f t="shared" si="154"/>
        <v/>
      </c>
      <c r="S230" s="40" t="str">
        <f t="shared" si="155"/>
        <v/>
      </c>
      <c r="AC230" s="236" t="s">
        <v>4072</v>
      </c>
      <c r="AD230" s="236" t="s">
        <v>2297</v>
      </c>
      <c r="AE230" s="40" t="s">
        <v>3923</v>
      </c>
      <c r="AF230" s="40" t="s">
        <v>3924</v>
      </c>
      <c r="AG230" s="40" t="s">
        <v>3948</v>
      </c>
      <c r="AH230" s="40" t="s">
        <v>3953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150"/>
        <v/>
      </c>
      <c r="E231" s="50"/>
      <c r="F231" s="45" t="str">
        <f t="shared" si="147"/>
        <v/>
      </c>
      <c r="G231" s="82"/>
      <c r="H231" s="45" t="str">
        <f t="shared" si="148"/>
        <v/>
      </c>
      <c r="I231" s="45" t="str">
        <f t="shared" si="149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151"/>
        <v/>
      </c>
      <c r="P231" s="40" t="str">
        <f t="shared" si="152"/>
        <v/>
      </c>
      <c r="Q231" s="40" t="str">
        <f t="shared" si="153"/>
        <v/>
      </c>
      <c r="R231" s="40" t="str">
        <f t="shared" si="154"/>
        <v/>
      </c>
      <c r="S231" s="40" t="str">
        <f t="shared" si="155"/>
        <v/>
      </c>
      <c r="AC231" s="236" t="s">
        <v>794</v>
      </c>
      <c r="AD231" s="236" t="s">
        <v>795</v>
      </c>
      <c r="AE231" s="40" t="s">
        <v>3923</v>
      </c>
      <c r="AF231" s="40" t="s">
        <v>3924</v>
      </c>
      <c r="AG231" s="40" t="s">
        <v>3948</v>
      </c>
      <c r="AH231" s="40" t="s">
        <v>3953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150"/>
        <v/>
      </c>
      <c r="E232" s="50"/>
      <c r="F232" s="45" t="str">
        <f t="shared" si="147"/>
        <v/>
      </c>
      <c r="G232" s="82"/>
      <c r="H232" s="45" t="str">
        <f t="shared" si="148"/>
        <v/>
      </c>
      <c r="I232" s="45" t="str">
        <f t="shared" si="149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151"/>
        <v/>
      </c>
      <c r="P232" s="40" t="str">
        <f t="shared" si="152"/>
        <v/>
      </c>
      <c r="Q232" s="40" t="str">
        <f t="shared" si="153"/>
        <v/>
      </c>
      <c r="R232" s="40" t="str">
        <f t="shared" si="154"/>
        <v/>
      </c>
      <c r="S232" s="40" t="str">
        <f t="shared" si="155"/>
        <v/>
      </c>
      <c r="AC232" s="236" t="s">
        <v>796</v>
      </c>
      <c r="AD232" s="236" t="s">
        <v>2303</v>
      </c>
      <c r="AE232" s="40" t="s">
        <v>3923</v>
      </c>
      <c r="AF232" s="40" t="s">
        <v>3924</v>
      </c>
      <c r="AG232" s="40" t="s">
        <v>3948</v>
      </c>
      <c r="AH232" s="40" t="s">
        <v>3953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150"/>
        <v/>
      </c>
      <c r="E233" s="50"/>
      <c r="F233" s="45" t="str">
        <f t="shared" si="147"/>
        <v/>
      </c>
      <c r="G233" s="82"/>
      <c r="H233" s="45" t="str">
        <f t="shared" si="148"/>
        <v/>
      </c>
      <c r="I233" s="45" t="str">
        <f t="shared" si="149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151"/>
        <v/>
      </c>
      <c r="P233" s="40" t="str">
        <f t="shared" si="152"/>
        <v/>
      </c>
      <c r="Q233" s="40" t="str">
        <f t="shared" si="153"/>
        <v/>
      </c>
      <c r="R233" s="40" t="str">
        <f t="shared" si="154"/>
        <v/>
      </c>
      <c r="S233" s="40" t="str">
        <f t="shared" si="155"/>
        <v/>
      </c>
      <c r="AC233" s="236" t="s">
        <v>799</v>
      </c>
      <c r="AD233" s="236" t="s">
        <v>800</v>
      </c>
      <c r="AE233" s="40" t="s">
        <v>3931</v>
      </c>
      <c r="AF233" s="40" t="s">
        <v>3932</v>
      </c>
      <c r="AG233" s="40" t="s">
        <v>3948</v>
      </c>
      <c r="AH233" s="40" t="s">
        <v>3953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150"/>
        <v/>
      </c>
      <c r="E234" s="50"/>
      <c r="F234" s="45" t="str">
        <f t="shared" si="147"/>
        <v/>
      </c>
      <c r="G234" s="82"/>
      <c r="H234" s="45" t="str">
        <f t="shared" si="148"/>
        <v/>
      </c>
      <c r="I234" s="45" t="str">
        <f t="shared" si="149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151"/>
        <v/>
      </c>
      <c r="P234" s="40" t="str">
        <f t="shared" si="152"/>
        <v/>
      </c>
      <c r="Q234" s="40" t="str">
        <f t="shared" si="153"/>
        <v/>
      </c>
      <c r="R234" s="40" t="str">
        <f t="shared" si="154"/>
        <v/>
      </c>
      <c r="S234" s="40" t="str">
        <f t="shared" si="155"/>
        <v/>
      </c>
      <c r="AC234" s="236" t="s">
        <v>801</v>
      </c>
      <c r="AD234" s="236" t="s">
        <v>802</v>
      </c>
      <c r="AE234" s="40" t="s">
        <v>3931</v>
      </c>
      <c r="AF234" s="40" t="s">
        <v>3932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150"/>
        <v/>
      </c>
      <c r="E235" s="50"/>
      <c r="F235" s="45" t="str">
        <f t="shared" si="147"/>
        <v/>
      </c>
      <c r="G235" s="82"/>
      <c r="H235" s="45" t="str">
        <f t="shared" si="148"/>
        <v/>
      </c>
      <c r="I235" s="45" t="str">
        <f t="shared" si="149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151"/>
        <v/>
      </c>
      <c r="P235" s="40" t="str">
        <f t="shared" si="152"/>
        <v/>
      </c>
      <c r="Q235" s="40" t="str">
        <f t="shared" si="153"/>
        <v/>
      </c>
      <c r="R235" s="40" t="str">
        <f t="shared" si="154"/>
        <v/>
      </c>
      <c r="S235" s="40" t="str">
        <f t="shared" si="155"/>
        <v/>
      </c>
      <c r="AC235" s="236" t="s">
        <v>803</v>
      </c>
      <c r="AD235" s="236" t="s">
        <v>1033</v>
      </c>
      <c r="AE235" s="40" t="s">
        <v>3931</v>
      </c>
      <c r="AF235" s="40" t="s">
        <v>3932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150"/>
        <v/>
      </c>
      <c r="E236" s="50"/>
      <c r="F236" s="45" t="str">
        <f t="shared" si="147"/>
        <v/>
      </c>
      <c r="G236" s="82"/>
      <c r="H236" s="45" t="str">
        <f t="shared" si="148"/>
        <v/>
      </c>
      <c r="I236" s="45" t="str">
        <f t="shared" si="149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151"/>
        <v/>
      </c>
      <c r="P236" s="40" t="str">
        <f t="shared" si="152"/>
        <v/>
      </c>
      <c r="Q236" s="40" t="str">
        <f t="shared" si="153"/>
        <v/>
      </c>
      <c r="R236" s="40" t="str">
        <f t="shared" si="154"/>
        <v/>
      </c>
      <c r="S236" s="40" t="str">
        <f t="shared" si="155"/>
        <v/>
      </c>
      <c r="AC236" s="236" t="s">
        <v>4073</v>
      </c>
      <c r="AD236" s="236" t="s">
        <v>765</v>
      </c>
      <c r="AE236" s="40" t="s">
        <v>3931</v>
      </c>
      <c r="AF236" s="40" t="s">
        <v>3932</v>
      </c>
      <c r="AG236" s="40" t="s">
        <v>3951</v>
      </c>
      <c r="AH236" s="40" t="s">
        <v>3952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150"/>
        <v/>
      </c>
      <c r="E237" s="50"/>
      <c r="F237" s="45" t="str">
        <f t="shared" si="147"/>
        <v/>
      </c>
      <c r="G237" s="82"/>
      <c r="H237" s="45" t="str">
        <f t="shared" si="148"/>
        <v/>
      </c>
      <c r="I237" s="45" t="str">
        <f t="shared" si="149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151"/>
        <v/>
      </c>
      <c r="P237" s="40" t="str">
        <f t="shared" si="152"/>
        <v/>
      </c>
      <c r="Q237" s="40" t="str">
        <f t="shared" si="153"/>
        <v/>
      </c>
      <c r="R237" s="40" t="str">
        <f t="shared" si="154"/>
        <v/>
      </c>
      <c r="S237" s="40" t="str">
        <f t="shared" si="155"/>
        <v/>
      </c>
      <c r="AC237" s="236" t="s">
        <v>804</v>
      </c>
      <c r="AD237" s="236" t="s">
        <v>805</v>
      </c>
      <c r="AE237" s="40" t="s">
        <v>3931</v>
      </c>
      <c r="AF237" s="40" t="s">
        <v>3932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150"/>
        <v/>
      </c>
      <c r="E238" s="50"/>
      <c r="F238" s="45" t="str">
        <f t="shared" si="147"/>
        <v/>
      </c>
      <c r="G238" s="82"/>
      <c r="H238" s="45" t="str">
        <f t="shared" si="148"/>
        <v/>
      </c>
      <c r="I238" s="45" t="str">
        <f t="shared" si="149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151"/>
        <v/>
      </c>
      <c r="P238" s="40" t="str">
        <f t="shared" si="152"/>
        <v/>
      </c>
      <c r="Q238" s="40" t="str">
        <f t="shared" si="153"/>
        <v/>
      </c>
      <c r="R238" s="40" t="str">
        <f t="shared" si="154"/>
        <v/>
      </c>
      <c r="S238" s="40" t="str">
        <f t="shared" si="155"/>
        <v/>
      </c>
      <c r="AC238" s="236" t="s">
        <v>4074</v>
      </c>
      <c r="AD238" s="236" t="s">
        <v>4075</v>
      </c>
      <c r="AE238" s="40" t="s">
        <v>3931</v>
      </c>
      <c r="AF238" s="40" t="s">
        <v>3932</v>
      </c>
      <c r="AG238" s="40" t="s">
        <v>3949</v>
      </c>
      <c r="AH238" s="40" t="s">
        <v>3961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150"/>
        <v/>
      </c>
      <c r="E239" s="50"/>
      <c r="F239" s="45" t="str">
        <f t="shared" si="147"/>
        <v/>
      </c>
      <c r="G239" s="82"/>
      <c r="H239" s="45" t="str">
        <f t="shared" si="148"/>
        <v/>
      </c>
      <c r="I239" s="45" t="str">
        <f t="shared" si="149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151"/>
        <v/>
      </c>
      <c r="P239" s="40" t="str">
        <f t="shared" si="152"/>
        <v/>
      </c>
      <c r="Q239" s="40" t="str">
        <f t="shared" si="153"/>
        <v/>
      </c>
      <c r="R239" s="40" t="str">
        <f t="shared" si="154"/>
        <v/>
      </c>
      <c r="S239" s="40" t="str">
        <f t="shared" si="155"/>
        <v/>
      </c>
      <c r="AC239" s="236" t="s">
        <v>808</v>
      </c>
      <c r="AD239" s="236" t="s">
        <v>809</v>
      </c>
      <c r="AE239" s="40" t="s">
        <v>3943</v>
      </c>
      <c r="AF239" s="40" t="s">
        <v>3944</v>
      </c>
      <c r="AG239" s="40" t="s">
        <v>3949</v>
      </c>
      <c r="AH239" s="40" t="s">
        <v>3961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150"/>
        <v/>
      </c>
      <c r="E240" s="50"/>
      <c r="F240" s="45" t="str">
        <f t="shared" si="147"/>
        <v/>
      </c>
      <c r="G240" s="82"/>
      <c r="H240" s="45" t="str">
        <f t="shared" si="148"/>
        <v/>
      </c>
      <c r="I240" s="45" t="str">
        <f t="shared" si="149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151"/>
        <v/>
      </c>
      <c r="P240" s="40" t="str">
        <f t="shared" si="152"/>
        <v/>
      </c>
      <c r="Q240" s="40" t="str">
        <f t="shared" si="153"/>
        <v/>
      </c>
      <c r="R240" s="40" t="str">
        <f t="shared" si="154"/>
        <v/>
      </c>
      <c r="S240" s="40" t="str">
        <f t="shared" si="155"/>
        <v/>
      </c>
      <c r="AC240" s="236" t="s">
        <v>810</v>
      </c>
      <c r="AD240" s="236" t="s">
        <v>811</v>
      </c>
      <c r="AE240" s="40" t="s">
        <v>3943</v>
      </c>
      <c r="AF240" s="40" t="s">
        <v>3944</v>
      </c>
      <c r="AG240" s="40" t="s">
        <v>3949</v>
      </c>
      <c r="AH240" s="40" t="s">
        <v>3961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150"/>
        <v/>
      </c>
      <c r="E241" s="50"/>
      <c r="F241" s="45" t="str">
        <f t="shared" si="147"/>
        <v/>
      </c>
      <c r="G241" s="82"/>
      <c r="H241" s="45" t="str">
        <f t="shared" si="148"/>
        <v/>
      </c>
      <c r="I241" s="45" t="str">
        <f t="shared" si="149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151"/>
        <v/>
      </c>
      <c r="P241" s="40" t="str">
        <f t="shared" si="152"/>
        <v/>
      </c>
      <c r="Q241" s="40" t="str">
        <f t="shared" si="153"/>
        <v/>
      </c>
      <c r="R241" s="40" t="str">
        <f t="shared" si="154"/>
        <v/>
      </c>
      <c r="S241" s="40" t="str">
        <f t="shared" si="155"/>
        <v/>
      </c>
      <c r="AC241" s="236" t="s">
        <v>812</v>
      </c>
      <c r="AD241" s="236" t="s">
        <v>813</v>
      </c>
      <c r="AE241" s="40" t="s">
        <v>3945</v>
      </c>
      <c r="AF241" s="40" t="s">
        <v>3946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150"/>
        <v/>
      </c>
      <c r="E242" s="50"/>
      <c r="F242" s="45" t="str">
        <f t="shared" si="147"/>
        <v/>
      </c>
      <c r="G242" s="82"/>
      <c r="H242" s="45" t="str">
        <f t="shared" si="148"/>
        <v/>
      </c>
      <c r="I242" s="45" t="str">
        <f t="shared" si="149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151"/>
        <v/>
      </c>
      <c r="P242" s="40" t="str">
        <f t="shared" si="152"/>
        <v/>
      </c>
      <c r="Q242" s="40" t="str">
        <f t="shared" si="153"/>
        <v/>
      </c>
      <c r="R242" s="40" t="str">
        <f t="shared" si="154"/>
        <v/>
      </c>
      <c r="S242" s="40" t="str">
        <f t="shared" si="155"/>
        <v/>
      </c>
      <c r="AC242" s="236" t="s">
        <v>814</v>
      </c>
      <c r="AD242" s="236" t="s">
        <v>815</v>
      </c>
      <c r="AE242" s="40" t="s">
        <v>3943</v>
      </c>
      <c r="AF242" s="40" t="s">
        <v>3944</v>
      </c>
      <c r="AG242" s="40" t="s">
        <v>3949</v>
      </c>
      <c r="AH242" s="40" t="s">
        <v>3961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150"/>
        <v/>
      </c>
      <c r="E243" s="50"/>
      <c r="F243" s="45" t="str">
        <f t="shared" si="147"/>
        <v/>
      </c>
      <c r="G243" s="82"/>
      <c r="H243" s="45" t="str">
        <f t="shared" si="148"/>
        <v/>
      </c>
      <c r="I243" s="45" t="str">
        <f t="shared" si="149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151"/>
        <v/>
      </c>
      <c r="P243" s="40" t="str">
        <f t="shared" si="152"/>
        <v/>
      </c>
      <c r="Q243" s="40" t="str">
        <f t="shared" si="153"/>
        <v/>
      </c>
      <c r="R243" s="40" t="str">
        <f t="shared" si="154"/>
        <v/>
      </c>
      <c r="S243" s="40" t="str">
        <f t="shared" si="155"/>
        <v/>
      </c>
      <c r="AC243" s="236" t="s">
        <v>816</v>
      </c>
      <c r="AD243" s="236" t="s">
        <v>817</v>
      </c>
      <c r="AE243" s="40" t="s">
        <v>3943</v>
      </c>
      <c r="AF243" s="40" t="s">
        <v>3944</v>
      </c>
      <c r="AG243" s="40" t="s">
        <v>3949</v>
      </c>
      <c r="AH243" s="40" t="s">
        <v>3961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150"/>
        <v/>
      </c>
      <c r="E244" s="50"/>
      <c r="F244" s="45" t="str">
        <f t="shared" si="147"/>
        <v/>
      </c>
      <c r="G244" s="82"/>
      <c r="H244" s="45" t="str">
        <f t="shared" si="148"/>
        <v/>
      </c>
      <c r="I244" s="45" t="str">
        <f t="shared" si="149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151"/>
        <v/>
      </c>
      <c r="P244" s="40" t="str">
        <f t="shared" si="152"/>
        <v/>
      </c>
      <c r="Q244" s="40" t="str">
        <f t="shared" si="153"/>
        <v/>
      </c>
      <c r="R244" s="40" t="str">
        <f t="shared" si="154"/>
        <v/>
      </c>
      <c r="S244" s="40" t="str">
        <f t="shared" si="155"/>
        <v/>
      </c>
      <c r="AC244" s="236" t="s">
        <v>818</v>
      </c>
      <c r="AD244" s="236" t="s">
        <v>819</v>
      </c>
      <c r="AE244" s="40" t="s">
        <v>3943</v>
      </c>
      <c r="AF244" s="40" t="s">
        <v>3944</v>
      </c>
      <c r="AG244" s="40" t="s">
        <v>3949</v>
      </c>
      <c r="AH244" s="40" t="s">
        <v>3961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150"/>
        <v/>
      </c>
      <c r="E245" s="50"/>
      <c r="F245" s="45" t="str">
        <f t="shared" si="147"/>
        <v/>
      </c>
      <c r="G245" s="82"/>
      <c r="H245" s="45" t="str">
        <f t="shared" si="148"/>
        <v/>
      </c>
      <c r="I245" s="45" t="str">
        <f t="shared" si="149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151"/>
        <v/>
      </c>
      <c r="P245" s="40" t="str">
        <f t="shared" si="152"/>
        <v/>
      </c>
      <c r="Q245" s="40" t="str">
        <f t="shared" si="153"/>
        <v/>
      </c>
      <c r="R245" s="40" t="str">
        <f t="shared" si="154"/>
        <v/>
      </c>
      <c r="S245" s="40" t="str">
        <f t="shared" si="155"/>
        <v/>
      </c>
      <c r="AC245" s="236" t="s">
        <v>820</v>
      </c>
      <c r="AD245" s="236" t="s">
        <v>821</v>
      </c>
      <c r="AE245" s="40" t="s">
        <v>3943</v>
      </c>
      <c r="AF245" s="40" t="s">
        <v>3944</v>
      </c>
      <c r="AG245" s="40" t="s">
        <v>3949</v>
      </c>
      <c r="AH245" s="40" t="s">
        <v>3961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150"/>
        <v/>
      </c>
      <c r="E246" s="50"/>
      <c r="F246" s="45" t="str">
        <f t="shared" si="147"/>
        <v/>
      </c>
      <c r="G246" s="82"/>
      <c r="H246" s="45" t="str">
        <f t="shared" si="148"/>
        <v/>
      </c>
      <c r="I246" s="45" t="str">
        <f t="shared" si="149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151"/>
        <v/>
      </c>
      <c r="P246" s="40" t="str">
        <f t="shared" si="152"/>
        <v/>
      </c>
      <c r="Q246" s="40" t="str">
        <f t="shared" si="153"/>
        <v/>
      </c>
      <c r="R246" s="40" t="str">
        <f t="shared" si="154"/>
        <v/>
      </c>
      <c r="S246" s="40" t="str">
        <f t="shared" si="155"/>
        <v/>
      </c>
      <c r="AC246" s="236" t="s">
        <v>820</v>
      </c>
      <c r="AD246" s="236" t="s">
        <v>821</v>
      </c>
      <c r="AE246" s="40" t="s">
        <v>3925</v>
      </c>
      <c r="AF246" s="40" t="s">
        <v>3926</v>
      </c>
      <c r="AG246" s="40" t="s">
        <v>3947</v>
      </c>
      <c r="AH246" s="40" t="s">
        <v>3957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150"/>
        <v/>
      </c>
      <c r="E247" s="50"/>
      <c r="F247" s="45" t="str">
        <f t="shared" si="147"/>
        <v/>
      </c>
      <c r="G247" s="82"/>
      <c r="H247" s="45" t="str">
        <f t="shared" si="148"/>
        <v/>
      </c>
      <c r="I247" s="45" t="str">
        <f t="shared" si="149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151"/>
        <v/>
      </c>
      <c r="P247" s="40" t="str">
        <f t="shared" si="152"/>
        <v/>
      </c>
      <c r="Q247" s="40" t="str">
        <f t="shared" si="153"/>
        <v/>
      </c>
      <c r="R247" s="40" t="str">
        <f t="shared" si="154"/>
        <v/>
      </c>
      <c r="S247" s="40" t="str">
        <f t="shared" si="155"/>
        <v/>
      </c>
      <c r="AC247" s="236" t="s">
        <v>1219</v>
      </c>
      <c r="AD247" s="236" t="s">
        <v>1220</v>
      </c>
      <c r="AE247" s="40" t="s">
        <v>3943</v>
      </c>
      <c r="AF247" s="40" t="s">
        <v>3944</v>
      </c>
      <c r="AG247" s="40" t="s">
        <v>3947</v>
      </c>
      <c r="AH247" s="40" t="s">
        <v>3957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150"/>
        <v/>
      </c>
      <c r="E248" s="50"/>
      <c r="F248" s="45" t="str">
        <f t="shared" si="147"/>
        <v/>
      </c>
      <c r="G248" s="82"/>
      <c r="H248" s="45" t="str">
        <f t="shared" si="148"/>
        <v/>
      </c>
      <c r="I248" s="45" t="str">
        <f t="shared" si="149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151"/>
        <v/>
      </c>
      <c r="P248" s="40" t="str">
        <f t="shared" si="152"/>
        <v/>
      </c>
      <c r="Q248" s="40" t="str">
        <f t="shared" si="153"/>
        <v/>
      </c>
      <c r="R248" s="40" t="str">
        <f t="shared" si="154"/>
        <v/>
      </c>
      <c r="S248" s="40" t="str">
        <f t="shared" si="155"/>
        <v/>
      </c>
      <c r="AC248" s="236" t="s">
        <v>2304</v>
      </c>
      <c r="AD248" s="236" t="s">
        <v>2305</v>
      </c>
      <c r="AE248" s="40" t="s">
        <v>3943</v>
      </c>
      <c r="AF248" s="40" t="s">
        <v>3944</v>
      </c>
      <c r="AG248" s="40" t="s">
        <v>3949</v>
      </c>
      <c r="AH248" s="40" t="s">
        <v>3961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150"/>
        <v/>
      </c>
      <c r="E249" s="50"/>
      <c r="F249" s="45" t="str">
        <f t="shared" si="147"/>
        <v/>
      </c>
      <c r="G249" s="82"/>
      <c r="H249" s="45" t="str">
        <f t="shared" si="148"/>
        <v/>
      </c>
      <c r="I249" s="45" t="str">
        <f t="shared" si="149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151"/>
        <v/>
      </c>
      <c r="P249" s="40" t="str">
        <f t="shared" si="152"/>
        <v/>
      </c>
      <c r="Q249" s="40" t="str">
        <f t="shared" si="153"/>
        <v/>
      </c>
      <c r="R249" s="40" t="str">
        <f t="shared" si="154"/>
        <v/>
      </c>
      <c r="S249" s="40" t="str">
        <f t="shared" si="155"/>
        <v/>
      </c>
      <c r="AC249" s="236" t="s">
        <v>822</v>
      </c>
      <c r="AD249" s="236" t="s">
        <v>823</v>
      </c>
      <c r="AE249" s="40" t="s">
        <v>3943</v>
      </c>
      <c r="AF249" s="40" t="s">
        <v>3944</v>
      </c>
      <c r="AG249" s="40" t="s">
        <v>3949</v>
      </c>
      <c r="AH249" s="40" t="s">
        <v>3950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150"/>
        <v/>
      </c>
      <c r="E250" s="50"/>
      <c r="F250" s="45" t="str">
        <f t="shared" si="147"/>
        <v/>
      </c>
      <c r="G250" s="82"/>
      <c r="H250" s="45" t="str">
        <f t="shared" si="148"/>
        <v/>
      </c>
      <c r="I250" s="45" t="str">
        <f t="shared" si="149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151"/>
        <v/>
      </c>
      <c r="P250" s="40" t="str">
        <f t="shared" si="152"/>
        <v/>
      </c>
      <c r="Q250" s="40" t="str">
        <f t="shared" si="153"/>
        <v/>
      </c>
      <c r="R250" s="40" t="str">
        <f t="shared" si="154"/>
        <v/>
      </c>
      <c r="S250" s="40" t="str">
        <f t="shared" si="155"/>
        <v/>
      </c>
      <c r="AC250" s="236" t="s">
        <v>824</v>
      </c>
      <c r="AD250" s="236" t="s">
        <v>825</v>
      </c>
      <c r="AE250" s="40" t="s">
        <v>3943</v>
      </c>
      <c r="AF250" s="40" t="s">
        <v>3944</v>
      </c>
      <c r="AG250" s="40" t="s">
        <v>3949</v>
      </c>
      <c r="AH250" s="40" t="s">
        <v>3950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150"/>
        <v/>
      </c>
      <c r="E251" s="50"/>
      <c r="F251" s="45" t="str">
        <f t="shared" si="147"/>
        <v/>
      </c>
      <c r="G251" s="82"/>
      <c r="H251" s="45" t="str">
        <f t="shared" si="148"/>
        <v/>
      </c>
      <c r="I251" s="45" t="str">
        <f t="shared" si="149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151"/>
        <v/>
      </c>
      <c r="P251" s="40" t="str">
        <f t="shared" si="152"/>
        <v/>
      </c>
      <c r="Q251" s="40" t="str">
        <f t="shared" si="153"/>
        <v/>
      </c>
      <c r="R251" s="40" t="str">
        <f t="shared" si="154"/>
        <v/>
      </c>
      <c r="S251" s="40" t="str">
        <f t="shared" si="155"/>
        <v/>
      </c>
      <c r="AC251" s="236" t="s">
        <v>826</v>
      </c>
      <c r="AD251" s="236" t="s">
        <v>827</v>
      </c>
      <c r="AE251" s="40" t="s">
        <v>3925</v>
      </c>
      <c r="AF251" s="40" t="s">
        <v>3926</v>
      </c>
      <c r="AG251" s="40" t="s">
        <v>3949</v>
      </c>
      <c r="AH251" s="40" t="s">
        <v>3961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150"/>
        <v/>
      </c>
      <c r="E252" s="50"/>
      <c r="F252" s="45" t="str">
        <f t="shared" si="147"/>
        <v/>
      </c>
      <c r="G252" s="82"/>
      <c r="H252" s="45" t="str">
        <f t="shared" si="148"/>
        <v/>
      </c>
      <c r="I252" s="45" t="str">
        <f t="shared" si="149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151"/>
        <v/>
      </c>
      <c r="P252" s="40" t="str">
        <f t="shared" si="152"/>
        <v/>
      </c>
      <c r="Q252" s="40" t="str">
        <f t="shared" si="153"/>
        <v/>
      </c>
      <c r="R252" s="40" t="str">
        <f t="shared" si="154"/>
        <v/>
      </c>
      <c r="S252" s="40" t="str">
        <f t="shared" si="155"/>
        <v/>
      </c>
      <c r="AC252" s="236" t="s">
        <v>828</v>
      </c>
      <c r="AD252" s="236" t="s">
        <v>829</v>
      </c>
      <c r="AE252" s="40" t="s">
        <v>3925</v>
      </c>
      <c r="AF252" s="40" t="s">
        <v>3926</v>
      </c>
      <c r="AG252" s="40" t="s">
        <v>3949</v>
      </c>
      <c r="AH252" s="40" t="s">
        <v>3961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150"/>
        <v/>
      </c>
      <c r="E253" s="50"/>
      <c r="F253" s="45" t="str">
        <f t="shared" si="147"/>
        <v/>
      </c>
      <c r="G253" s="82"/>
      <c r="H253" s="45" t="str">
        <f t="shared" si="148"/>
        <v/>
      </c>
      <c r="I253" s="45" t="str">
        <f t="shared" si="149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151"/>
        <v/>
      </c>
      <c r="P253" s="40" t="str">
        <f t="shared" si="152"/>
        <v/>
      </c>
      <c r="Q253" s="40" t="str">
        <f t="shared" si="153"/>
        <v/>
      </c>
      <c r="R253" s="40" t="str">
        <f t="shared" si="154"/>
        <v/>
      </c>
      <c r="S253" s="40" t="str">
        <f t="shared" si="155"/>
        <v/>
      </c>
      <c r="AC253" s="236" t="s">
        <v>2306</v>
      </c>
      <c r="AD253" s="236" t="s">
        <v>4076</v>
      </c>
      <c r="AE253" s="40" t="s">
        <v>3943</v>
      </c>
      <c r="AF253" s="40" t="s">
        <v>3944</v>
      </c>
      <c r="AG253" s="40" t="s">
        <v>3949</v>
      </c>
      <c r="AH253" s="40" t="s">
        <v>3961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150"/>
        <v/>
      </c>
      <c r="E254" s="50"/>
      <c r="F254" s="45" t="str">
        <f t="shared" si="147"/>
        <v/>
      </c>
      <c r="G254" s="82"/>
      <c r="H254" s="45" t="str">
        <f t="shared" si="148"/>
        <v/>
      </c>
      <c r="I254" s="45" t="str">
        <f t="shared" si="149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151"/>
        <v/>
      </c>
      <c r="P254" s="40" t="str">
        <f t="shared" si="152"/>
        <v/>
      </c>
      <c r="Q254" s="40" t="str">
        <f t="shared" si="153"/>
        <v/>
      </c>
      <c r="R254" s="40" t="str">
        <f t="shared" si="154"/>
        <v/>
      </c>
      <c r="S254" s="40" t="str">
        <f t="shared" si="155"/>
        <v/>
      </c>
      <c r="AC254" s="236" t="s">
        <v>4077</v>
      </c>
      <c r="AD254" s="236" t="s">
        <v>4078</v>
      </c>
      <c r="AE254" s="40" t="s">
        <v>3943</v>
      </c>
      <c r="AF254" s="40" t="s">
        <v>3944</v>
      </c>
      <c r="AG254" s="40" t="s">
        <v>3949</v>
      </c>
      <c r="AH254" s="40" t="s">
        <v>3961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150"/>
        <v/>
      </c>
      <c r="E255" s="50"/>
      <c r="F255" s="45" t="str">
        <f t="shared" si="147"/>
        <v/>
      </c>
      <c r="G255" s="82"/>
      <c r="H255" s="45" t="str">
        <f t="shared" si="148"/>
        <v/>
      </c>
      <c r="I255" s="45" t="str">
        <f t="shared" si="149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151"/>
        <v/>
      </c>
      <c r="P255" s="40" t="str">
        <f t="shared" si="152"/>
        <v/>
      </c>
      <c r="Q255" s="40" t="str">
        <f t="shared" si="153"/>
        <v/>
      </c>
      <c r="R255" s="40" t="str">
        <f t="shared" si="154"/>
        <v/>
      </c>
      <c r="S255" s="40" t="str">
        <f t="shared" si="155"/>
        <v/>
      </c>
      <c r="AC255" s="236" t="s">
        <v>832</v>
      </c>
      <c r="AD255" s="236" t="s">
        <v>833</v>
      </c>
      <c r="AE255" s="40" t="s">
        <v>3923</v>
      </c>
      <c r="AF255" s="40" t="s">
        <v>3924</v>
      </c>
      <c r="AG255" s="40" t="s">
        <v>3949</v>
      </c>
      <c r="AH255" s="40" t="s">
        <v>3961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150"/>
        <v/>
      </c>
      <c r="E256" s="50"/>
      <c r="F256" s="45" t="str">
        <f t="shared" si="147"/>
        <v/>
      </c>
      <c r="G256" s="82"/>
      <c r="H256" s="45" t="str">
        <f t="shared" si="148"/>
        <v/>
      </c>
      <c r="I256" s="45" t="str">
        <f t="shared" si="149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151"/>
        <v/>
      </c>
      <c r="P256" s="40" t="str">
        <f t="shared" si="152"/>
        <v/>
      </c>
      <c r="Q256" s="40" t="str">
        <f t="shared" si="153"/>
        <v/>
      </c>
      <c r="R256" s="40" t="str">
        <f t="shared" si="154"/>
        <v/>
      </c>
      <c r="S256" s="40" t="str">
        <f t="shared" si="155"/>
        <v/>
      </c>
      <c r="AC256" s="236" t="s">
        <v>834</v>
      </c>
      <c r="AD256" s="236" t="s">
        <v>1035</v>
      </c>
      <c r="AE256" s="40" t="s">
        <v>3923</v>
      </c>
      <c r="AF256" s="40" t="s">
        <v>3924</v>
      </c>
      <c r="AG256" s="40" t="s">
        <v>3949</v>
      </c>
      <c r="AH256" s="40" t="s">
        <v>3961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150"/>
        <v/>
      </c>
      <c r="E257" s="50"/>
      <c r="F257" s="45" t="str">
        <f t="shared" si="147"/>
        <v/>
      </c>
      <c r="G257" s="82"/>
      <c r="H257" s="45" t="str">
        <f t="shared" si="148"/>
        <v/>
      </c>
      <c r="I257" s="45" t="str">
        <f t="shared" si="149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151"/>
        <v/>
      </c>
      <c r="P257" s="40" t="str">
        <f t="shared" si="152"/>
        <v/>
      </c>
      <c r="Q257" s="40" t="str">
        <f t="shared" si="153"/>
        <v/>
      </c>
      <c r="R257" s="40" t="str">
        <f t="shared" si="154"/>
        <v/>
      </c>
      <c r="S257" s="40" t="str">
        <f t="shared" si="155"/>
        <v/>
      </c>
      <c r="AC257" s="236" t="s">
        <v>4079</v>
      </c>
      <c r="AD257" s="236" t="s">
        <v>765</v>
      </c>
      <c r="AE257" s="40" t="s">
        <v>3923</v>
      </c>
      <c r="AF257" s="40" t="s">
        <v>3924</v>
      </c>
      <c r="AG257" s="40" t="s">
        <v>3947</v>
      </c>
      <c r="AH257" s="40" t="s">
        <v>3957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150"/>
        <v/>
      </c>
      <c r="E258" s="50"/>
      <c r="F258" s="45" t="str">
        <f t="shared" si="147"/>
        <v/>
      </c>
      <c r="G258" s="82"/>
      <c r="H258" s="45" t="str">
        <f t="shared" si="148"/>
        <v/>
      </c>
      <c r="I258" s="45" t="str">
        <f t="shared" si="149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151"/>
        <v/>
      </c>
      <c r="P258" s="40" t="str">
        <f t="shared" si="152"/>
        <v/>
      </c>
      <c r="Q258" s="40" t="str">
        <f t="shared" si="153"/>
        <v/>
      </c>
      <c r="R258" s="40" t="str">
        <f t="shared" si="154"/>
        <v/>
      </c>
      <c r="S258" s="40" t="str">
        <f t="shared" si="155"/>
        <v/>
      </c>
      <c r="AC258" s="236" t="s">
        <v>837</v>
      </c>
      <c r="AD258" s="236" t="s">
        <v>838</v>
      </c>
      <c r="AE258" s="40" t="s">
        <v>3943</v>
      </c>
      <c r="AF258" s="40" t="s">
        <v>3944</v>
      </c>
      <c r="AG258" s="40" t="s">
        <v>3947</v>
      </c>
      <c r="AH258" s="40" t="s">
        <v>3957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si="150"/>
        <v/>
      </c>
      <c r="E259" s="50"/>
      <c r="F259" s="45" t="str">
        <f t="shared" si="147"/>
        <v/>
      </c>
      <c r="G259" s="82"/>
      <c r="H259" s="45" t="str">
        <f t="shared" si="148"/>
        <v/>
      </c>
      <c r="I259" s="45" t="str">
        <f t="shared" si="149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151"/>
        <v/>
      </c>
      <c r="P259" s="40" t="str">
        <f t="shared" si="152"/>
        <v/>
      </c>
      <c r="Q259" s="40" t="str">
        <f t="shared" si="153"/>
        <v/>
      </c>
      <c r="R259" s="40" t="str">
        <f t="shared" si="154"/>
        <v/>
      </c>
      <c r="S259" s="40" t="str">
        <f t="shared" si="155"/>
        <v/>
      </c>
      <c r="AC259" s="236" t="s">
        <v>839</v>
      </c>
      <c r="AD259" s="236" t="s">
        <v>1034</v>
      </c>
      <c r="AE259" s="40" t="s">
        <v>3943</v>
      </c>
      <c r="AF259" s="40" t="s">
        <v>3944</v>
      </c>
      <c r="AG259" s="40" t="s">
        <v>3947</v>
      </c>
      <c r="AH259" s="40" t="s">
        <v>3957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150"/>
        <v/>
      </c>
      <c r="E260" s="50"/>
      <c r="F260" s="45" t="str">
        <f t="shared" ref="F260:F323" si="156">IFERROR(VLOOKUP(E260,$W$5:$Y$148,2,FALSE),"")</f>
        <v/>
      </c>
      <c r="G260" s="82"/>
      <c r="H260" s="45" t="str">
        <f t="shared" ref="H260:H323" si="157">IFERROR(VLOOKUP(G260,$AC$6:$AD$363,2,FALSE),"")</f>
        <v/>
      </c>
      <c r="I260" s="45" t="str">
        <f t="shared" ref="I260:I323" si="158">IFERROR(VLOOKUP(G260,$AC$6:$AG$363,3,FALSE),"")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si="151"/>
        <v/>
      </c>
      <c r="P260" s="40" t="str">
        <f t="shared" si="152"/>
        <v/>
      </c>
      <c r="Q260" s="40" t="str">
        <f t="shared" si="153"/>
        <v/>
      </c>
      <c r="R260" s="40" t="str">
        <f t="shared" si="154"/>
        <v/>
      </c>
      <c r="S260" s="40" t="str">
        <f t="shared" si="155"/>
        <v/>
      </c>
      <c r="AC260" s="236" t="s">
        <v>4080</v>
      </c>
      <c r="AD260" s="236" t="s">
        <v>765</v>
      </c>
      <c r="AE260" s="40" t="s">
        <v>3943</v>
      </c>
      <c r="AF260" s="40" t="s">
        <v>3944</v>
      </c>
      <c r="AG260" s="40" t="s">
        <v>3947</v>
      </c>
      <c r="AH260" s="40" t="s">
        <v>3957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150"/>
        <v/>
      </c>
      <c r="E261" s="50"/>
      <c r="F261" s="45" t="str">
        <f t="shared" si="156"/>
        <v/>
      </c>
      <c r="G261" s="82"/>
      <c r="H261" s="45" t="str">
        <f t="shared" si="157"/>
        <v/>
      </c>
      <c r="I261" s="45" t="str">
        <f t="shared" si="158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151"/>
        <v/>
      </c>
      <c r="P261" s="40" t="str">
        <f t="shared" si="152"/>
        <v/>
      </c>
      <c r="Q261" s="40" t="str">
        <f t="shared" si="153"/>
        <v/>
      </c>
      <c r="R261" s="40" t="str">
        <f t="shared" si="154"/>
        <v/>
      </c>
      <c r="S261" s="40" t="str">
        <f t="shared" si="155"/>
        <v/>
      </c>
      <c r="AC261" s="236" t="s">
        <v>840</v>
      </c>
      <c r="AD261" s="236" t="s">
        <v>841</v>
      </c>
      <c r="AE261" s="40" t="s">
        <v>3943</v>
      </c>
      <c r="AF261" s="40" t="s">
        <v>3944</v>
      </c>
      <c r="AG261" s="40" t="s">
        <v>3947</v>
      </c>
      <c r="AH261" s="40" t="s">
        <v>3957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150"/>
        <v/>
      </c>
      <c r="E262" s="50"/>
      <c r="F262" s="45" t="str">
        <f t="shared" si="156"/>
        <v/>
      </c>
      <c r="G262" s="82"/>
      <c r="H262" s="45" t="str">
        <f t="shared" si="157"/>
        <v/>
      </c>
      <c r="I262" s="45" t="str">
        <f t="shared" si="158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151"/>
        <v/>
      </c>
      <c r="P262" s="40" t="str">
        <f t="shared" si="152"/>
        <v/>
      </c>
      <c r="Q262" s="40" t="str">
        <f t="shared" si="153"/>
        <v/>
      </c>
      <c r="R262" s="40" t="str">
        <f t="shared" si="154"/>
        <v/>
      </c>
      <c r="S262" s="40" t="str">
        <f t="shared" si="155"/>
        <v/>
      </c>
      <c r="AC262" s="236" t="s">
        <v>842</v>
      </c>
      <c r="AD262" s="236" t="s">
        <v>843</v>
      </c>
      <c r="AE262" s="40" t="s">
        <v>3943</v>
      </c>
      <c r="AF262" s="40" t="s">
        <v>3944</v>
      </c>
      <c r="AG262" s="40" t="s">
        <v>3947</v>
      </c>
      <c r="AH262" s="40" t="s">
        <v>3957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150"/>
        <v/>
      </c>
      <c r="E263" s="50"/>
      <c r="F263" s="45" t="str">
        <f t="shared" si="156"/>
        <v/>
      </c>
      <c r="G263" s="82"/>
      <c r="H263" s="45" t="str">
        <f t="shared" si="157"/>
        <v/>
      </c>
      <c r="I263" s="45" t="str">
        <f t="shared" si="158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151"/>
        <v/>
      </c>
      <c r="P263" s="40" t="str">
        <f t="shared" si="152"/>
        <v/>
      </c>
      <c r="Q263" s="40" t="str">
        <f t="shared" si="153"/>
        <v/>
      </c>
      <c r="R263" s="40" t="str">
        <f t="shared" si="154"/>
        <v/>
      </c>
      <c r="S263" s="40" t="str">
        <f t="shared" si="155"/>
        <v/>
      </c>
      <c r="AC263" s="236" t="s">
        <v>2307</v>
      </c>
      <c r="AD263" s="236" t="s">
        <v>4081</v>
      </c>
      <c r="AE263" s="40" t="s">
        <v>3943</v>
      </c>
      <c r="AF263" s="40" t="s">
        <v>3944</v>
      </c>
      <c r="AG263" s="40" t="s">
        <v>3947</v>
      </c>
      <c r="AH263" s="40" t="s">
        <v>3957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150"/>
        <v/>
      </c>
      <c r="E264" s="50"/>
      <c r="F264" s="45" t="str">
        <f t="shared" si="156"/>
        <v/>
      </c>
      <c r="G264" s="82"/>
      <c r="H264" s="45" t="str">
        <f t="shared" si="157"/>
        <v/>
      </c>
      <c r="I264" s="45" t="str">
        <f t="shared" si="158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151"/>
        <v/>
      </c>
      <c r="P264" s="40" t="str">
        <f t="shared" si="152"/>
        <v/>
      </c>
      <c r="Q264" s="40" t="str">
        <f t="shared" si="153"/>
        <v/>
      </c>
      <c r="R264" s="40" t="str">
        <f t="shared" si="154"/>
        <v/>
      </c>
      <c r="S264" s="40" t="str">
        <f t="shared" si="155"/>
        <v/>
      </c>
      <c r="AC264" s="236" t="s">
        <v>4082</v>
      </c>
      <c r="AD264" s="236" t="s">
        <v>4078</v>
      </c>
      <c r="AE264" s="40" t="s">
        <v>3943</v>
      </c>
      <c r="AF264" s="40" t="s">
        <v>3944</v>
      </c>
      <c r="AG264" s="40" t="s">
        <v>3947</v>
      </c>
      <c r="AH264" s="40" t="s">
        <v>3957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150"/>
        <v/>
      </c>
      <c r="E265" s="50"/>
      <c r="F265" s="45" t="str">
        <f t="shared" si="156"/>
        <v/>
      </c>
      <c r="G265" s="82"/>
      <c r="H265" s="45" t="str">
        <f t="shared" si="157"/>
        <v/>
      </c>
      <c r="I265" s="45" t="str">
        <f t="shared" si="158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151"/>
        <v/>
      </c>
      <c r="P265" s="40" t="str">
        <f t="shared" si="152"/>
        <v/>
      </c>
      <c r="Q265" s="40" t="str">
        <f t="shared" si="153"/>
        <v/>
      </c>
      <c r="R265" s="40" t="str">
        <f t="shared" si="154"/>
        <v/>
      </c>
      <c r="S265" s="40" t="str">
        <f t="shared" si="155"/>
        <v/>
      </c>
      <c r="AC265" s="236" t="s">
        <v>4083</v>
      </c>
      <c r="AD265" s="236" t="s">
        <v>4084</v>
      </c>
      <c r="AE265" s="40" t="s">
        <v>3925</v>
      </c>
      <c r="AF265" s="40" t="s">
        <v>3926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150"/>
        <v/>
      </c>
      <c r="E266" s="50"/>
      <c r="F266" s="45" t="str">
        <f t="shared" si="156"/>
        <v/>
      </c>
      <c r="G266" s="82"/>
      <c r="H266" s="45" t="str">
        <f t="shared" si="157"/>
        <v/>
      </c>
      <c r="I266" s="45" t="str">
        <f t="shared" si="158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151"/>
        <v/>
      </c>
      <c r="P266" s="40" t="str">
        <f t="shared" si="152"/>
        <v/>
      </c>
      <c r="Q266" s="40" t="str">
        <f t="shared" si="153"/>
        <v/>
      </c>
      <c r="R266" s="40" t="str">
        <f t="shared" si="154"/>
        <v/>
      </c>
      <c r="S266" s="40" t="str">
        <f t="shared" si="155"/>
        <v/>
      </c>
      <c r="AC266" s="236" t="s">
        <v>846</v>
      </c>
      <c r="AD266" s="236" t="s">
        <v>4085</v>
      </c>
      <c r="AE266" s="40" t="s">
        <v>3925</v>
      </c>
      <c r="AF266" s="40" t="s">
        <v>3926</v>
      </c>
      <c r="AG266" s="40" t="s">
        <v>3949</v>
      </c>
      <c r="AH266" s="40" t="s">
        <v>3950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150"/>
        <v/>
      </c>
      <c r="E267" s="50"/>
      <c r="F267" s="45" t="str">
        <f t="shared" si="156"/>
        <v/>
      </c>
      <c r="G267" s="82"/>
      <c r="H267" s="45" t="str">
        <f t="shared" si="157"/>
        <v/>
      </c>
      <c r="I267" s="45" t="str">
        <f t="shared" si="158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151"/>
        <v/>
      </c>
      <c r="P267" s="40" t="str">
        <f t="shared" si="152"/>
        <v/>
      </c>
      <c r="Q267" s="40" t="str">
        <f t="shared" si="153"/>
        <v/>
      </c>
      <c r="R267" s="40" t="str">
        <f t="shared" si="154"/>
        <v/>
      </c>
      <c r="S267" s="40" t="str">
        <f t="shared" si="155"/>
        <v/>
      </c>
      <c r="AC267" s="236" t="s">
        <v>4086</v>
      </c>
      <c r="AD267" s="236" t="s">
        <v>4056</v>
      </c>
      <c r="AE267" s="40" t="s">
        <v>3925</v>
      </c>
      <c r="AF267" s="40" t="s">
        <v>3926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150"/>
        <v/>
      </c>
      <c r="E268" s="50"/>
      <c r="F268" s="45" t="str">
        <f t="shared" si="156"/>
        <v/>
      </c>
      <c r="G268" s="82"/>
      <c r="H268" s="45" t="str">
        <f t="shared" si="157"/>
        <v/>
      </c>
      <c r="I268" s="45" t="str">
        <f t="shared" si="158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151"/>
        <v/>
      </c>
      <c r="P268" s="40" t="str">
        <f t="shared" si="152"/>
        <v/>
      </c>
      <c r="Q268" s="40" t="str">
        <f t="shared" si="153"/>
        <v/>
      </c>
      <c r="R268" s="40" t="str">
        <f t="shared" si="154"/>
        <v/>
      </c>
      <c r="S268" s="40" t="str">
        <f t="shared" si="155"/>
        <v/>
      </c>
      <c r="AC268" s="236" t="s">
        <v>847</v>
      </c>
      <c r="AD268" s="236" t="s">
        <v>848</v>
      </c>
      <c r="AE268" s="40" t="s">
        <v>3925</v>
      </c>
      <c r="AF268" s="40" t="s">
        <v>3926</v>
      </c>
      <c r="AG268" s="40" t="s">
        <v>3947</v>
      </c>
      <c r="AH268" s="40" t="s">
        <v>3955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150"/>
        <v/>
      </c>
      <c r="E269" s="50"/>
      <c r="F269" s="45" t="str">
        <f t="shared" si="156"/>
        <v/>
      </c>
      <c r="G269" s="82"/>
      <c r="H269" s="45" t="str">
        <f t="shared" si="157"/>
        <v/>
      </c>
      <c r="I269" s="45" t="str">
        <f t="shared" si="158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151"/>
        <v/>
      </c>
      <c r="P269" s="40" t="str">
        <f t="shared" si="152"/>
        <v/>
      </c>
      <c r="Q269" s="40" t="str">
        <f t="shared" si="153"/>
        <v/>
      </c>
      <c r="R269" s="40" t="str">
        <f t="shared" si="154"/>
        <v/>
      </c>
      <c r="S269" s="40" t="str">
        <f t="shared" si="155"/>
        <v/>
      </c>
      <c r="AC269" s="236" t="s">
        <v>849</v>
      </c>
      <c r="AD269" s="236" t="s">
        <v>4087</v>
      </c>
      <c r="AE269" s="40" t="s">
        <v>3925</v>
      </c>
      <c r="AF269" s="40" t="s">
        <v>3926</v>
      </c>
      <c r="AG269" s="40" t="s">
        <v>3947</v>
      </c>
      <c r="AH269" s="40" t="s">
        <v>3955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150"/>
        <v/>
      </c>
      <c r="E270" s="50"/>
      <c r="F270" s="45" t="str">
        <f t="shared" si="156"/>
        <v/>
      </c>
      <c r="G270" s="82"/>
      <c r="H270" s="45" t="str">
        <f t="shared" si="157"/>
        <v/>
      </c>
      <c r="I270" s="45" t="str">
        <f t="shared" si="158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151"/>
        <v/>
      </c>
      <c r="P270" s="40" t="str">
        <f t="shared" si="152"/>
        <v/>
      </c>
      <c r="Q270" s="40" t="str">
        <f t="shared" si="153"/>
        <v/>
      </c>
      <c r="R270" s="40" t="str">
        <f t="shared" si="154"/>
        <v/>
      </c>
      <c r="S270" s="40" t="str">
        <f t="shared" si="155"/>
        <v/>
      </c>
      <c r="AC270" s="236" t="s">
        <v>850</v>
      </c>
      <c r="AD270" s="236" t="s">
        <v>851</v>
      </c>
      <c r="AE270" s="40" t="s">
        <v>3925</v>
      </c>
      <c r="AF270" s="40" t="s">
        <v>3926</v>
      </c>
      <c r="AG270" s="40" t="s">
        <v>3947</v>
      </c>
      <c r="AH270" s="40" t="s">
        <v>3955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150"/>
        <v/>
      </c>
      <c r="E271" s="50"/>
      <c r="F271" s="45" t="str">
        <f t="shared" si="156"/>
        <v/>
      </c>
      <c r="G271" s="82"/>
      <c r="H271" s="45" t="str">
        <f t="shared" si="157"/>
        <v/>
      </c>
      <c r="I271" s="45" t="str">
        <f t="shared" si="158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151"/>
        <v/>
      </c>
      <c r="P271" s="40" t="str">
        <f t="shared" si="152"/>
        <v/>
      </c>
      <c r="Q271" s="40" t="str">
        <f t="shared" si="153"/>
        <v/>
      </c>
      <c r="R271" s="40" t="str">
        <f t="shared" si="154"/>
        <v/>
      </c>
      <c r="S271" s="40" t="str">
        <f t="shared" si="155"/>
        <v/>
      </c>
      <c r="AC271" s="236" t="s">
        <v>852</v>
      </c>
      <c r="AD271" s="236" t="s">
        <v>853</v>
      </c>
      <c r="AE271" s="40" t="s">
        <v>3925</v>
      </c>
      <c r="AF271" s="40" t="s">
        <v>3926</v>
      </c>
      <c r="AG271" s="40" t="s">
        <v>3947</v>
      </c>
      <c r="AH271" s="40" t="s">
        <v>3955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150"/>
        <v/>
      </c>
      <c r="E272" s="50"/>
      <c r="F272" s="45" t="str">
        <f t="shared" si="156"/>
        <v/>
      </c>
      <c r="G272" s="82"/>
      <c r="H272" s="45" t="str">
        <f t="shared" si="157"/>
        <v/>
      </c>
      <c r="I272" s="45" t="str">
        <f t="shared" si="158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151"/>
        <v/>
      </c>
      <c r="P272" s="40" t="str">
        <f t="shared" si="152"/>
        <v/>
      </c>
      <c r="Q272" s="40" t="str">
        <f t="shared" si="153"/>
        <v/>
      </c>
      <c r="R272" s="40" t="str">
        <f t="shared" si="154"/>
        <v/>
      </c>
      <c r="S272" s="40" t="str">
        <f t="shared" si="155"/>
        <v/>
      </c>
      <c r="AC272" s="236" t="s">
        <v>1221</v>
      </c>
      <c r="AD272" s="236" t="s">
        <v>677</v>
      </c>
      <c r="AE272" s="40" t="s">
        <v>3925</v>
      </c>
      <c r="AF272" s="40" t="s">
        <v>3926</v>
      </c>
      <c r="AG272" s="40" t="s">
        <v>3947</v>
      </c>
      <c r="AH272" s="40" t="s">
        <v>3955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150"/>
        <v/>
      </c>
      <c r="E273" s="50"/>
      <c r="F273" s="45" t="str">
        <f t="shared" si="156"/>
        <v/>
      </c>
      <c r="G273" s="82"/>
      <c r="H273" s="45" t="str">
        <f t="shared" si="157"/>
        <v/>
      </c>
      <c r="I273" s="45" t="str">
        <f t="shared" si="158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151"/>
        <v/>
      </c>
      <c r="P273" s="40" t="str">
        <f t="shared" si="152"/>
        <v/>
      </c>
      <c r="Q273" s="40" t="str">
        <f t="shared" si="153"/>
        <v/>
      </c>
      <c r="R273" s="40" t="str">
        <f t="shared" si="154"/>
        <v/>
      </c>
      <c r="S273" s="40" t="str">
        <f t="shared" si="155"/>
        <v/>
      </c>
      <c r="AC273" s="236" t="s">
        <v>856</v>
      </c>
      <c r="AD273" s="236" t="s">
        <v>857</v>
      </c>
      <c r="AE273" s="40" t="s">
        <v>3929</v>
      </c>
      <c r="AF273" s="40" t="s">
        <v>3930</v>
      </c>
      <c r="AG273" s="40" t="s">
        <v>3947</v>
      </c>
      <c r="AH273" s="40" t="s">
        <v>3955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150"/>
        <v/>
      </c>
      <c r="E274" s="50"/>
      <c r="F274" s="45" t="str">
        <f t="shared" si="156"/>
        <v/>
      </c>
      <c r="G274" s="82"/>
      <c r="H274" s="45" t="str">
        <f t="shared" si="157"/>
        <v/>
      </c>
      <c r="I274" s="45" t="str">
        <f t="shared" si="158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151"/>
        <v/>
      </c>
      <c r="P274" s="40" t="str">
        <f t="shared" si="152"/>
        <v/>
      </c>
      <c r="Q274" s="40" t="str">
        <f t="shared" si="153"/>
        <v/>
      </c>
      <c r="R274" s="40" t="str">
        <f t="shared" si="154"/>
        <v/>
      </c>
      <c r="S274" s="40" t="str">
        <f t="shared" si="155"/>
        <v/>
      </c>
      <c r="AC274" s="236" t="s">
        <v>859</v>
      </c>
      <c r="AD274" s="236" t="s">
        <v>860</v>
      </c>
      <c r="AE274" s="40" t="s">
        <v>3929</v>
      </c>
      <c r="AF274" s="40" t="s">
        <v>3930</v>
      </c>
      <c r="AG274" s="40" t="s">
        <v>3947</v>
      </c>
      <c r="AH274" s="40" t="s">
        <v>3955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150"/>
        <v/>
      </c>
      <c r="E275" s="50"/>
      <c r="F275" s="45" t="str">
        <f t="shared" si="156"/>
        <v/>
      </c>
      <c r="G275" s="82"/>
      <c r="H275" s="45" t="str">
        <f t="shared" si="157"/>
        <v/>
      </c>
      <c r="I275" s="45" t="str">
        <f t="shared" si="158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151"/>
        <v/>
      </c>
      <c r="P275" s="40" t="str">
        <f t="shared" si="152"/>
        <v/>
      </c>
      <c r="Q275" s="40" t="str">
        <f t="shared" si="153"/>
        <v/>
      </c>
      <c r="R275" s="40" t="str">
        <f t="shared" si="154"/>
        <v/>
      </c>
      <c r="S275" s="40" t="str">
        <f t="shared" si="155"/>
        <v/>
      </c>
      <c r="AC275" s="236" t="s">
        <v>861</v>
      </c>
      <c r="AD275" s="236" t="s">
        <v>862</v>
      </c>
      <c r="AE275" s="40" t="s">
        <v>3929</v>
      </c>
      <c r="AF275" s="40" t="s">
        <v>3930</v>
      </c>
      <c r="AG275" s="40" t="s">
        <v>3947</v>
      </c>
      <c r="AH275" s="40" t="s">
        <v>3955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150"/>
        <v/>
      </c>
      <c r="E276" s="50"/>
      <c r="F276" s="45" t="str">
        <f t="shared" si="156"/>
        <v/>
      </c>
      <c r="G276" s="82"/>
      <c r="H276" s="45" t="str">
        <f t="shared" si="157"/>
        <v/>
      </c>
      <c r="I276" s="45" t="str">
        <f t="shared" si="158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151"/>
        <v/>
      </c>
      <c r="P276" s="40" t="str">
        <f t="shared" si="152"/>
        <v/>
      </c>
      <c r="Q276" s="40" t="str">
        <f t="shared" si="153"/>
        <v/>
      </c>
      <c r="R276" s="40" t="str">
        <f t="shared" si="154"/>
        <v/>
      </c>
      <c r="S276" s="40" t="str">
        <f t="shared" si="155"/>
        <v/>
      </c>
      <c r="AC276" s="236" t="s">
        <v>863</v>
      </c>
      <c r="AD276" s="236" t="s">
        <v>864</v>
      </c>
      <c r="AE276" s="40" t="s">
        <v>3929</v>
      </c>
      <c r="AF276" s="40" t="s">
        <v>3930</v>
      </c>
      <c r="AG276" s="40" t="s">
        <v>3947</v>
      </c>
      <c r="AH276" s="40" t="s">
        <v>3955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150"/>
        <v/>
      </c>
      <c r="E277" s="50"/>
      <c r="F277" s="45" t="str">
        <f t="shared" si="156"/>
        <v/>
      </c>
      <c r="G277" s="82"/>
      <c r="H277" s="45" t="str">
        <f t="shared" si="157"/>
        <v/>
      </c>
      <c r="I277" s="45" t="str">
        <f t="shared" si="158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151"/>
        <v/>
      </c>
      <c r="P277" s="40" t="str">
        <f t="shared" si="152"/>
        <v/>
      </c>
      <c r="Q277" s="40" t="str">
        <f t="shared" si="153"/>
        <v/>
      </c>
      <c r="R277" s="40" t="str">
        <f t="shared" si="154"/>
        <v/>
      </c>
      <c r="S277" s="40" t="str">
        <f t="shared" si="155"/>
        <v/>
      </c>
      <c r="AC277" s="236" t="s">
        <v>865</v>
      </c>
      <c r="AD277" s="236" t="s">
        <v>866</v>
      </c>
      <c r="AE277" s="40" t="s">
        <v>3929</v>
      </c>
      <c r="AF277" s="40" t="s">
        <v>3930</v>
      </c>
      <c r="AG277" s="40" t="s">
        <v>3947</v>
      </c>
      <c r="AH277" s="40" t="s">
        <v>3955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ref="D278:D341" si="159">IFERROR(VLOOKUP(C278,$T$6:$U$24,2,FALSE),"")</f>
        <v/>
      </c>
      <c r="E278" s="50"/>
      <c r="F278" s="45" t="str">
        <f t="shared" si="156"/>
        <v/>
      </c>
      <c r="G278" s="82"/>
      <c r="H278" s="45" t="str">
        <f t="shared" si="157"/>
        <v/>
      </c>
      <c r="I278" s="45" t="str">
        <f t="shared" si="158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151"/>
        <v/>
      </c>
      <c r="P278" s="40" t="str">
        <f t="shared" si="152"/>
        <v/>
      </c>
      <c r="Q278" s="40" t="str">
        <f t="shared" si="153"/>
        <v/>
      </c>
      <c r="R278" s="40" t="str">
        <f t="shared" si="154"/>
        <v/>
      </c>
      <c r="S278" s="40" t="str">
        <f t="shared" si="155"/>
        <v/>
      </c>
      <c r="AC278" s="236" t="s">
        <v>867</v>
      </c>
      <c r="AD278" s="236" t="s">
        <v>868</v>
      </c>
      <c r="AE278" s="40" t="s">
        <v>3929</v>
      </c>
      <c r="AF278" s="40" t="s">
        <v>3930</v>
      </c>
      <c r="AG278" s="40" t="s">
        <v>3947</v>
      </c>
      <c r="AH278" s="40" t="s">
        <v>3955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159"/>
        <v/>
      </c>
      <c r="E279" s="50"/>
      <c r="F279" s="45" t="str">
        <f t="shared" si="156"/>
        <v/>
      </c>
      <c r="G279" s="82"/>
      <c r="H279" s="45" t="str">
        <f t="shared" si="157"/>
        <v/>
      </c>
      <c r="I279" s="45" t="str">
        <f t="shared" si="158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ref="O279:O342" si="160">LEFT(E279,3)</f>
        <v/>
      </c>
      <c r="P279" s="40" t="str">
        <f t="shared" ref="P279:P342" si="161">LEFT(E279,2)</f>
        <v/>
      </c>
      <c r="Q279" s="40" t="str">
        <f t="shared" ref="Q279:Q342" si="162">LEFT(C279,3)</f>
        <v/>
      </c>
      <c r="R279" s="40" t="str">
        <f t="shared" ref="R279:R342" si="163">MID(I279,2,2)</f>
        <v/>
      </c>
      <c r="S279" s="40" t="str">
        <f t="shared" ref="S279:S342" si="164">LEFT(E279,1)</f>
        <v/>
      </c>
      <c r="AC279" s="236" t="s">
        <v>869</v>
      </c>
      <c r="AD279" s="236" t="s">
        <v>870</v>
      </c>
      <c r="AE279" s="40" t="s">
        <v>3929</v>
      </c>
      <c r="AF279" s="40" t="s">
        <v>3930</v>
      </c>
      <c r="AG279" s="40" t="s">
        <v>3947</v>
      </c>
      <c r="AH279" s="40" t="s">
        <v>3955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159"/>
        <v/>
      </c>
      <c r="E280" s="50"/>
      <c r="F280" s="45" t="str">
        <f t="shared" si="156"/>
        <v/>
      </c>
      <c r="G280" s="82"/>
      <c r="H280" s="45" t="str">
        <f t="shared" si="157"/>
        <v/>
      </c>
      <c r="I280" s="45" t="str">
        <f t="shared" si="158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160"/>
        <v/>
      </c>
      <c r="P280" s="40" t="str">
        <f t="shared" si="161"/>
        <v/>
      </c>
      <c r="Q280" s="40" t="str">
        <f t="shared" si="162"/>
        <v/>
      </c>
      <c r="R280" s="40" t="str">
        <f t="shared" si="163"/>
        <v/>
      </c>
      <c r="S280" s="40" t="str">
        <f t="shared" si="164"/>
        <v/>
      </c>
      <c r="AC280" s="236" t="s">
        <v>871</v>
      </c>
      <c r="AD280" s="236" t="s">
        <v>872</v>
      </c>
      <c r="AE280" s="40" t="s">
        <v>3929</v>
      </c>
      <c r="AF280" s="40" t="s">
        <v>3930</v>
      </c>
      <c r="AG280" s="40" t="s">
        <v>3947</v>
      </c>
      <c r="AH280" s="40" t="s">
        <v>3955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159"/>
        <v/>
      </c>
      <c r="E281" s="50"/>
      <c r="F281" s="45" t="str">
        <f t="shared" si="156"/>
        <v/>
      </c>
      <c r="G281" s="82"/>
      <c r="H281" s="45" t="str">
        <f t="shared" si="157"/>
        <v/>
      </c>
      <c r="I281" s="45" t="str">
        <f t="shared" si="158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160"/>
        <v/>
      </c>
      <c r="P281" s="40" t="str">
        <f t="shared" si="161"/>
        <v/>
      </c>
      <c r="Q281" s="40" t="str">
        <f t="shared" si="162"/>
        <v/>
      </c>
      <c r="R281" s="40" t="str">
        <f t="shared" si="163"/>
        <v/>
      </c>
      <c r="S281" s="40" t="str">
        <f t="shared" si="164"/>
        <v/>
      </c>
      <c r="AC281" s="236" t="s">
        <v>873</v>
      </c>
      <c r="AD281" s="236" t="s">
        <v>874</v>
      </c>
      <c r="AE281" s="40" t="s">
        <v>3929</v>
      </c>
      <c r="AF281" s="40" t="s">
        <v>3930</v>
      </c>
      <c r="AG281" s="40" t="s">
        <v>3947</v>
      </c>
      <c r="AH281" s="40" t="s">
        <v>3955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159"/>
        <v/>
      </c>
      <c r="E282" s="50"/>
      <c r="F282" s="45" t="str">
        <f t="shared" si="156"/>
        <v/>
      </c>
      <c r="G282" s="82"/>
      <c r="H282" s="45" t="str">
        <f t="shared" si="157"/>
        <v/>
      </c>
      <c r="I282" s="45" t="str">
        <f t="shared" si="158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160"/>
        <v/>
      </c>
      <c r="P282" s="40" t="str">
        <f t="shared" si="161"/>
        <v/>
      </c>
      <c r="Q282" s="40" t="str">
        <f t="shared" si="162"/>
        <v/>
      </c>
      <c r="R282" s="40" t="str">
        <f t="shared" si="163"/>
        <v/>
      </c>
      <c r="S282" s="40" t="str">
        <f t="shared" si="164"/>
        <v/>
      </c>
      <c r="AC282" s="236" t="s">
        <v>875</v>
      </c>
      <c r="AD282" s="236" t="s">
        <v>876</v>
      </c>
      <c r="AE282" s="40" t="s">
        <v>3929</v>
      </c>
      <c r="AF282" s="40" t="s">
        <v>3930</v>
      </c>
      <c r="AG282" s="40" t="s">
        <v>3947</v>
      </c>
      <c r="AH282" s="40" t="s">
        <v>3955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159"/>
        <v/>
      </c>
      <c r="E283" s="50"/>
      <c r="F283" s="45" t="str">
        <f t="shared" si="156"/>
        <v/>
      </c>
      <c r="G283" s="82"/>
      <c r="H283" s="45" t="str">
        <f t="shared" si="157"/>
        <v/>
      </c>
      <c r="I283" s="45" t="str">
        <f t="shared" si="158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160"/>
        <v/>
      </c>
      <c r="P283" s="40" t="str">
        <f t="shared" si="161"/>
        <v/>
      </c>
      <c r="Q283" s="40" t="str">
        <f t="shared" si="162"/>
        <v/>
      </c>
      <c r="R283" s="40" t="str">
        <f t="shared" si="163"/>
        <v/>
      </c>
      <c r="S283" s="40" t="str">
        <f t="shared" si="164"/>
        <v/>
      </c>
      <c r="AC283" s="236" t="s">
        <v>877</v>
      </c>
      <c r="AD283" s="236" t="s">
        <v>878</v>
      </c>
      <c r="AE283" s="40" t="s">
        <v>3929</v>
      </c>
      <c r="AF283" s="40" t="s">
        <v>3930</v>
      </c>
      <c r="AG283" s="40" t="s">
        <v>3947</v>
      </c>
      <c r="AH283" s="40" t="s">
        <v>3955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159"/>
        <v/>
      </c>
      <c r="E284" s="50"/>
      <c r="F284" s="45" t="str">
        <f t="shared" si="156"/>
        <v/>
      </c>
      <c r="G284" s="82"/>
      <c r="H284" s="45" t="str">
        <f t="shared" si="157"/>
        <v/>
      </c>
      <c r="I284" s="45" t="str">
        <f t="shared" si="158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160"/>
        <v/>
      </c>
      <c r="P284" s="40" t="str">
        <f t="shared" si="161"/>
        <v/>
      </c>
      <c r="Q284" s="40" t="str">
        <f t="shared" si="162"/>
        <v/>
      </c>
      <c r="R284" s="40" t="str">
        <f t="shared" si="163"/>
        <v/>
      </c>
      <c r="S284" s="40" t="str">
        <f t="shared" si="164"/>
        <v/>
      </c>
      <c r="AC284" s="236" t="s">
        <v>879</v>
      </c>
      <c r="AD284" s="236" t="s">
        <v>880</v>
      </c>
      <c r="AE284" s="40" t="s">
        <v>3929</v>
      </c>
      <c r="AF284" s="40" t="s">
        <v>3930</v>
      </c>
      <c r="AG284" s="40" t="s">
        <v>3947</v>
      </c>
      <c r="AH284" s="40" t="s">
        <v>3955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159"/>
        <v/>
      </c>
      <c r="E285" s="50"/>
      <c r="F285" s="45" t="str">
        <f t="shared" si="156"/>
        <v/>
      </c>
      <c r="G285" s="82"/>
      <c r="H285" s="45" t="str">
        <f t="shared" si="157"/>
        <v/>
      </c>
      <c r="I285" s="45" t="str">
        <f t="shared" si="158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160"/>
        <v/>
      </c>
      <c r="P285" s="40" t="str">
        <f t="shared" si="161"/>
        <v/>
      </c>
      <c r="Q285" s="40" t="str">
        <f t="shared" si="162"/>
        <v/>
      </c>
      <c r="R285" s="40" t="str">
        <f t="shared" si="163"/>
        <v/>
      </c>
      <c r="S285" s="40" t="str">
        <f t="shared" si="164"/>
        <v/>
      </c>
      <c r="AC285" s="236" t="s">
        <v>1222</v>
      </c>
      <c r="AD285" s="236" t="s">
        <v>1223</v>
      </c>
      <c r="AE285" s="40" t="s">
        <v>3929</v>
      </c>
      <c r="AF285" s="40" t="s">
        <v>3930</v>
      </c>
      <c r="AG285" s="40" t="s">
        <v>3947</v>
      </c>
      <c r="AH285" s="40" t="s">
        <v>3955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159"/>
        <v/>
      </c>
      <c r="E286" s="50"/>
      <c r="F286" s="45" t="str">
        <f t="shared" si="156"/>
        <v/>
      </c>
      <c r="G286" s="82"/>
      <c r="H286" s="45" t="str">
        <f t="shared" si="157"/>
        <v/>
      </c>
      <c r="I286" s="45" t="str">
        <f t="shared" si="158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160"/>
        <v/>
      </c>
      <c r="P286" s="40" t="str">
        <f t="shared" si="161"/>
        <v/>
      </c>
      <c r="Q286" s="40" t="str">
        <f t="shared" si="162"/>
        <v/>
      </c>
      <c r="R286" s="40" t="str">
        <f t="shared" si="163"/>
        <v/>
      </c>
      <c r="S286" s="40" t="str">
        <f t="shared" si="164"/>
        <v/>
      </c>
      <c r="AC286" s="236" t="s">
        <v>1522</v>
      </c>
      <c r="AD286" s="236" t="s">
        <v>1523</v>
      </c>
      <c r="AE286" s="40" t="s">
        <v>3929</v>
      </c>
      <c r="AF286" s="40" t="s">
        <v>3930</v>
      </c>
      <c r="AG286" s="40" t="s">
        <v>3947</v>
      </c>
      <c r="AH286" s="40" t="s">
        <v>3955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159"/>
        <v/>
      </c>
      <c r="E287" s="50"/>
      <c r="F287" s="45" t="str">
        <f t="shared" si="156"/>
        <v/>
      </c>
      <c r="G287" s="82"/>
      <c r="H287" s="45" t="str">
        <f t="shared" si="157"/>
        <v/>
      </c>
      <c r="I287" s="45" t="str">
        <f t="shared" si="158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160"/>
        <v/>
      </c>
      <c r="P287" s="40" t="str">
        <f t="shared" si="161"/>
        <v/>
      </c>
      <c r="Q287" s="40" t="str">
        <f t="shared" si="162"/>
        <v/>
      </c>
      <c r="R287" s="40" t="str">
        <f t="shared" si="163"/>
        <v/>
      </c>
      <c r="S287" s="40" t="str">
        <f t="shared" si="164"/>
        <v/>
      </c>
      <c r="AC287" s="236" t="s">
        <v>2308</v>
      </c>
      <c r="AD287" s="236" t="s">
        <v>2309</v>
      </c>
      <c r="AE287" s="40" t="s">
        <v>3929</v>
      </c>
      <c r="AF287" s="40" t="s">
        <v>3930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159"/>
        <v/>
      </c>
      <c r="E288" s="50"/>
      <c r="F288" s="45" t="str">
        <f t="shared" si="156"/>
        <v/>
      </c>
      <c r="G288" s="82"/>
      <c r="H288" s="45" t="str">
        <f t="shared" si="157"/>
        <v/>
      </c>
      <c r="I288" s="45" t="str">
        <f t="shared" si="158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160"/>
        <v/>
      </c>
      <c r="P288" s="40" t="str">
        <f t="shared" si="161"/>
        <v/>
      </c>
      <c r="Q288" s="40" t="str">
        <f t="shared" si="162"/>
        <v/>
      </c>
      <c r="R288" s="40" t="str">
        <f t="shared" si="163"/>
        <v/>
      </c>
      <c r="S288" s="40" t="str">
        <f t="shared" si="164"/>
        <v/>
      </c>
      <c r="AC288" s="236" t="s">
        <v>1524</v>
      </c>
      <c r="AD288" s="236" t="s">
        <v>1525</v>
      </c>
      <c r="AE288" s="40" t="s">
        <v>3929</v>
      </c>
      <c r="AF288" s="40" t="s">
        <v>3930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159"/>
        <v/>
      </c>
      <c r="E289" s="50"/>
      <c r="F289" s="45" t="str">
        <f t="shared" si="156"/>
        <v/>
      </c>
      <c r="G289" s="82"/>
      <c r="H289" s="45" t="str">
        <f t="shared" si="157"/>
        <v/>
      </c>
      <c r="I289" s="45" t="str">
        <f t="shared" si="158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160"/>
        <v/>
      </c>
      <c r="P289" s="40" t="str">
        <f t="shared" si="161"/>
        <v/>
      </c>
      <c r="Q289" s="40" t="str">
        <f t="shared" si="162"/>
        <v/>
      </c>
      <c r="R289" s="40" t="str">
        <f t="shared" si="163"/>
        <v/>
      </c>
      <c r="S289" s="40" t="str">
        <f t="shared" si="164"/>
        <v/>
      </c>
      <c r="AC289" s="236" t="s">
        <v>4088</v>
      </c>
      <c r="AD289" s="236" t="s">
        <v>4089</v>
      </c>
      <c r="AE289" s="40" t="s">
        <v>3929</v>
      </c>
      <c r="AF289" s="40" t="s">
        <v>3930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159"/>
        <v/>
      </c>
      <c r="E290" s="50"/>
      <c r="F290" s="45" t="str">
        <f t="shared" si="156"/>
        <v/>
      </c>
      <c r="G290" s="82"/>
      <c r="H290" s="45" t="str">
        <f t="shared" si="157"/>
        <v/>
      </c>
      <c r="I290" s="45" t="str">
        <f t="shared" si="158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160"/>
        <v/>
      </c>
      <c r="P290" s="40" t="str">
        <f t="shared" si="161"/>
        <v/>
      </c>
      <c r="Q290" s="40" t="str">
        <f t="shared" si="162"/>
        <v/>
      </c>
      <c r="R290" s="40" t="str">
        <f t="shared" si="163"/>
        <v/>
      </c>
      <c r="S290" s="40" t="str">
        <f t="shared" si="164"/>
        <v/>
      </c>
      <c r="AC290" s="236" t="s">
        <v>4090</v>
      </c>
      <c r="AD290" s="236" t="s">
        <v>4056</v>
      </c>
      <c r="AE290" s="40" t="s">
        <v>3929</v>
      </c>
      <c r="AF290" s="40" t="s">
        <v>3930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159"/>
        <v/>
      </c>
      <c r="E291" s="50"/>
      <c r="F291" s="45" t="str">
        <f t="shared" si="156"/>
        <v/>
      </c>
      <c r="G291" s="82"/>
      <c r="H291" s="45" t="str">
        <f t="shared" si="157"/>
        <v/>
      </c>
      <c r="I291" s="45" t="str">
        <f t="shared" si="158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160"/>
        <v/>
      </c>
      <c r="P291" s="40" t="str">
        <f t="shared" si="161"/>
        <v/>
      </c>
      <c r="Q291" s="40" t="str">
        <f t="shared" si="162"/>
        <v/>
      </c>
      <c r="R291" s="40" t="str">
        <f t="shared" si="163"/>
        <v/>
      </c>
      <c r="S291" s="40" t="str">
        <f t="shared" si="164"/>
        <v/>
      </c>
      <c r="AC291" s="236" t="s">
        <v>881</v>
      </c>
      <c r="AD291" s="236" t="s">
        <v>882</v>
      </c>
      <c r="AE291" s="40" t="s">
        <v>3929</v>
      </c>
      <c r="AF291" s="40" t="s">
        <v>3930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159"/>
        <v/>
      </c>
      <c r="E292" s="50"/>
      <c r="F292" s="45" t="str">
        <f t="shared" si="156"/>
        <v/>
      </c>
      <c r="G292" s="82"/>
      <c r="H292" s="45" t="str">
        <f t="shared" si="157"/>
        <v/>
      </c>
      <c r="I292" s="45" t="str">
        <f t="shared" si="158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160"/>
        <v/>
      </c>
      <c r="P292" s="40" t="str">
        <f t="shared" si="161"/>
        <v/>
      </c>
      <c r="Q292" s="40" t="str">
        <f t="shared" si="162"/>
        <v/>
      </c>
      <c r="R292" s="40" t="str">
        <f t="shared" si="163"/>
        <v/>
      </c>
      <c r="S292" s="40" t="str">
        <f t="shared" si="164"/>
        <v/>
      </c>
      <c r="AC292" s="236" t="s">
        <v>883</v>
      </c>
      <c r="AD292" s="236" t="s">
        <v>884</v>
      </c>
      <c r="AE292" s="40" t="s">
        <v>3929</v>
      </c>
      <c r="AF292" s="40" t="s">
        <v>3930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159"/>
        <v/>
      </c>
      <c r="E293" s="50"/>
      <c r="F293" s="45" t="str">
        <f t="shared" si="156"/>
        <v/>
      </c>
      <c r="G293" s="82"/>
      <c r="H293" s="45" t="str">
        <f t="shared" si="157"/>
        <v/>
      </c>
      <c r="I293" s="45" t="str">
        <f t="shared" si="158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160"/>
        <v/>
      </c>
      <c r="P293" s="40" t="str">
        <f t="shared" si="161"/>
        <v/>
      </c>
      <c r="Q293" s="40" t="str">
        <f t="shared" si="162"/>
        <v/>
      </c>
      <c r="R293" s="40" t="str">
        <f t="shared" si="163"/>
        <v/>
      </c>
      <c r="S293" s="40" t="str">
        <f t="shared" si="164"/>
        <v/>
      </c>
      <c r="AC293" s="236" t="s">
        <v>885</v>
      </c>
      <c r="AD293" s="236" t="s">
        <v>677</v>
      </c>
      <c r="AE293" s="40" t="s">
        <v>3929</v>
      </c>
      <c r="AF293" s="40" t="s">
        <v>3930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159"/>
        <v/>
      </c>
      <c r="E294" s="50"/>
      <c r="F294" s="45" t="str">
        <f t="shared" si="156"/>
        <v/>
      </c>
      <c r="G294" s="82"/>
      <c r="H294" s="45" t="str">
        <f t="shared" si="157"/>
        <v/>
      </c>
      <c r="I294" s="45" t="str">
        <f t="shared" si="158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160"/>
        <v/>
      </c>
      <c r="P294" s="40" t="str">
        <f t="shared" si="161"/>
        <v/>
      </c>
      <c r="Q294" s="40" t="str">
        <f t="shared" si="162"/>
        <v/>
      </c>
      <c r="R294" s="40" t="str">
        <f t="shared" si="163"/>
        <v/>
      </c>
      <c r="S294" s="40" t="str">
        <f t="shared" si="164"/>
        <v/>
      </c>
      <c r="AC294" s="236" t="s">
        <v>4091</v>
      </c>
      <c r="AD294" s="236" t="s">
        <v>4092</v>
      </c>
      <c r="AE294" s="40" t="s">
        <v>3929</v>
      </c>
      <c r="AF294" s="40" t="s">
        <v>3930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159"/>
        <v/>
      </c>
      <c r="E295" s="50"/>
      <c r="F295" s="45" t="str">
        <f t="shared" si="156"/>
        <v/>
      </c>
      <c r="G295" s="82"/>
      <c r="H295" s="45" t="str">
        <f t="shared" si="157"/>
        <v/>
      </c>
      <c r="I295" s="45" t="str">
        <f t="shared" si="158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160"/>
        <v/>
      </c>
      <c r="P295" s="40" t="str">
        <f t="shared" si="161"/>
        <v/>
      </c>
      <c r="Q295" s="40" t="str">
        <f t="shared" si="162"/>
        <v/>
      </c>
      <c r="R295" s="40" t="str">
        <f t="shared" si="163"/>
        <v/>
      </c>
      <c r="S295" s="40" t="str">
        <f t="shared" si="164"/>
        <v/>
      </c>
      <c r="AC295" s="236" t="s">
        <v>888</v>
      </c>
      <c r="AD295" s="236" t="s">
        <v>889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159"/>
        <v/>
      </c>
      <c r="E296" s="50"/>
      <c r="F296" s="45" t="str">
        <f t="shared" si="156"/>
        <v/>
      </c>
      <c r="G296" s="82"/>
      <c r="H296" s="45" t="str">
        <f t="shared" si="157"/>
        <v/>
      </c>
      <c r="I296" s="45" t="str">
        <f t="shared" si="158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160"/>
        <v/>
      </c>
      <c r="P296" s="40" t="str">
        <f t="shared" si="161"/>
        <v/>
      </c>
      <c r="Q296" s="40" t="str">
        <f t="shared" si="162"/>
        <v/>
      </c>
      <c r="R296" s="40" t="str">
        <f t="shared" si="163"/>
        <v/>
      </c>
      <c r="S296" s="40" t="str">
        <f t="shared" si="164"/>
        <v/>
      </c>
      <c r="AC296" s="236" t="s">
        <v>890</v>
      </c>
      <c r="AD296" s="236" t="s">
        <v>1224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159"/>
        <v/>
      </c>
      <c r="E297" s="50"/>
      <c r="F297" s="45" t="str">
        <f t="shared" si="156"/>
        <v/>
      </c>
      <c r="G297" s="82"/>
      <c r="H297" s="45" t="str">
        <f t="shared" si="157"/>
        <v/>
      </c>
      <c r="I297" s="45" t="str">
        <f t="shared" si="158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160"/>
        <v/>
      </c>
      <c r="P297" s="40" t="str">
        <f t="shared" si="161"/>
        <v/>
      </c>
      <c r="Q297" s="40" t="str">
        <f t="shared" si="162"/>
        <v/>
      </c>
      <c r="R297" s="40" t="str">
        <f t="shared" si="163"/>
        <v/>
      </c>
      <c r="S297" s="40" t="str">
        <f t="shared" si="164"/>
        <v/>
      </c>
      <c r="AC297" s="236" t="s">
        <v>891</v>
      </c>
      <c r="AD297" s="236" t="s">
        <v>892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159"/>
        <v/>
      </c>
      <c r="E298" s="50"/>
      <c r="F298" s="45" t="str">
        <f t="shared" si="156"/>
        <v/>
      </c>
      <c r="G298" s="82"/>
      <c r="H298" s="45" t="str">
        <f t="shared" si="157"/>
        <v/>
      </c>
      <c r="I298" s="45" t="str">
        <f t="shared" si="158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160"/>
        <v/>
      </c>
      <c r="P298" s="40" t="str">
        <f t="shared" si="161"/>
        <v/>
      </c>
      <c r="Q298" s="40" t="str">
        <f t="shared" si="162"/>
        <v/>
      </c>
      <c r="R298" s="40" t="str">
        <f t="shared" si="163"/>
        <v/>
      </c>
      <c r="S298" s="40" t="str">
        <f t="shared" si="164"/>
        <v/>
      </c>
      <c r="AC298" s="236" t="s">
        <v>2310</v>
      </c>
      <c r="AD298" s="236" t="s">
        <v>2311</v>
      </c>
      <c r="AE298" s="40" t="s">
        <v>3925</v>
      </c>
      <c r="AF298" s="40" t="s">
        <v>3926</v>
      </c>
      <c r="AG298" s="40" t="s">
        <v>3947</v>
      </c>
      <c r="AH298" s="40" t="s">
        <v>3957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159"/>
        <v/>
      </c>
      <c r="E299" s="50"/>
      <c r="F299" s="45" t="str">
        <f t="shared" si="156"/>
        <v/>
      </c>
      <c r="G299" s="82"/>
      <c r="H299" s="45" t="str">
        <f t="shared" si="157"/>
        <v/>
      </c>
      <c r="I299" s="45" t="str">
        <f t="shared" si="158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160"/>
        <v/>
      </c>
      <c r="P299" s="40" t="str">
        <f t="shared" si="161"/>
        <v/>
      </c>
      <c r="Q299" s="40" t="str">
        <f t="shared" si="162"/>
        <v/>
      </c>
      <c r="R299" s="40" t="str">
        <f t="shared" si="163"/>
        <v/>
      </c>
      <c r="S299" s="40" t="str">
        <f t="shared" si="164"/>
        <v/>
      </c>
      <c r="AC299" s="236" t="s">
        <v>893</v>
      </c>
      <c r="AD299" s="236" t="s">
        <v>894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159"/>
        <v/>
      </c>
      <c r="E300" s="50"/>
      <c r="F300" s="45" t="str">
        <f t="shared" si="156"/>
        <v/>
      </c>
      <c r="G300" s="82"/>
      <c r="H300" s="45" t="str">
        <f t="shared" si="157"/>
        <v/>
      </c>
      <c r="I300" s="45" t="str">
        <f t="shared" si="158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160"/>
        <v/>
      </c>
      <c r="P300" s="40" t="str">
        <f t="shared" si="161"/>
        <v/>
      </c>
      <c r="Q300" s="40" t="str">
        <f t="shared" si="162"/>
        <v/>
      </c>
      <c r="R300" s="40" t="str">
        <f t="shared" si="163"/>
        <v/>
      </c>
      <c r="S300" s="40" t="str">
        <f t="shared" si="164"/>
        <v/>
      </c>
      <c r="AC300" s="236" t="s">
        <v>1561</v>
      </c>
      <c r="AD300" s="236" t="s">
        <v>4093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159"/>
        <v/>
      </c>
      <c r="E301" s="50"/>
      <c r="F301" s="45" t="str">
        <f t="shared" si="156"/>
        <v/>
      </c>
      <c r="G301" s="82"/>
      <c r="H301" s="45" t="str">
        <f t="shared" si="157"/>
        <v/>
      </c>
      <c r="I301" s="45" t="str">
        <f t="shared" si="158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160"/>
        <v/>
      </c>
      <c r="P301" s="40" t="str">
        <f t="shared" si="161"/>
        <v/>
      </c>
      <c r="Q301" s="40" t="str">
        <f t="shared" si="162"/>
        <v/>
      </c>
      <c r="R301" s="40" t="str">
        <f t="shared" si="163"/>
        <v/>
      </c>
      <c r="S301" s="40" t="str">
        <f t="shared" si="164"/>
        <v/>
      </c>
      <c r="AC301" s="236" t="s">
        <v>1562</v>
      </c>
      <c r="AD301" s="236" t="s">
        <v>2312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159"/>
        <v/>
      </c>
      <c r="E302" s="50"/>
      <c r="F302" s="45" t="str">
        <f t="shared" si="156"/>
        <v/>
      </c>
      <c r="G302" s="82"/>
      <c r="H302" s="45" t="str">
        <f t="shared" si="157"/>
        <v/>
      </c>
      <c r="I302" s="45" t="str">
        <f t="shared" si="158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160"/>
        <v/>
      </c>
      <c r="P302" s="40" t="str">
        <f t="shared" si="161"/>
        <v/>
      </c>
      <c r="Q302" s="40" t="str">
        <f t="shared" si="162"/>
        <v/>
      </c>
      <c r="R302" s="40" t="str">
        <f t="shared" si="163"/>
        <v/>
      </c>
      <c r="S302" s="40" t="str">
        <f t="shared" si="164"/>
        <v/>
      </c>
      <c r="AC302" s="236" t="s">
        <v>4094</v>
      </c>
      <c r="AD302" s="236" t="s">
        <v>4095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159"/>
        <v/>
      </c>
      <c r="E303" s="50"/>
      <c r="F303" s="45" t="str">
        <f t="shared" si="156"/>
        <v/>
      </c>
      <c r="G303" s="82"/>
      <c r="H303" s="45" t="str">
        <f t="shared" si="157"/>
        <v/>
      </c>
      <c r="I303" s="45" t="str">
        <f t="shared" si="158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160"/>
        <v/>
      </c>
      <c r="P303" s="40" t="str">
        <f t="shared" si="161"/>
        <v/>
      </c>
      <c r="Q303" s="40" t="str">
        <f t="shared" si="162"/>
        <v/>
      </c>
      <c r="R303" s="40" t="str">
        <f t="shared" si="163"/>
        <v/>
      </c>
      <c r="S303" s="40" t="str">
        <f t="shared" si="164"/>
        <v/>
      </c>
      <c r="AC303" s="236" t="s">
        <v>897</v>
      </c>
      <c r="AD303" s="236" t="s">
        <v>898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159"/>
        <v/>
      </c>
      <c r="E304" s="50"/>
      <c r="F304" s="45" t="str">
        <f t="shared" si="156"/>
        <v/>
      </c>
      <c r="G304" s="82"/>
      <c r="H304" s="45" t="str">
        <f t="shared" si="157"/>
        <v/>
      </c>
      <c r="I304" s="45" t="str">
        <f t="shared" si="158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160"/>
        <v/>
      </c>
      <c r="P304" s="40" t="str">
        <f t="shared" si="161"/>
        <v/>
      </c>
      <c r="Q304" s="40" t="str">
        <f t="shared" si="162"/>
        <v/>
      </c>
      <c r="R304" s="40" t="str">
        <f t="shared" si="163"/>
        <v/>
      </c>
      <c r="S304" s="40" t="str">
        <f t="shared" si="164"/>
        <v/>
      </c>
      <c r="AC304" s="236" t="s">
        <v>899</v>
      </c>
      <c r="AD304" s="236" t="s">
        <v>4096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159"/>
        <v/>
      </c>
      <c r="E305" s="50"/>
      <c r="F305" s="45" t="str">
        <f t="shared" si="156"/>
        <v/>
      </c>
      <c r="G305" s="82"/>
      <c r="H305" s="45" t="str">
        <f t="shared" si="157"/>
        <v/>
      </c>
      <c r="I305" s="45" t="str">
        <f t="shared" si="158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160"/>
        <v/>
      </c>
      <c r="P305" s="40" t="str">
        <f t="shared" si="161"/>
        <v/>
      </c>
      <c r="Q305" s="40" t="str">
        <f t="shared" si="162"/>
        <v/>
      </c>
      <c r="R305" s="40" t="str">
        <f t="shared" si="163"/>
        <v/>
      </c>
      <c r="S305" s="40" t="str">
        <f t="shared" si="164"/>
        <v/>
      </c>
      <c r="AC305" s="236" t="s">
        <v>900</v>
      </c>
      <c r="AD305" s="236" t="s">
        <v>901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159"/>
        <v/>
      </c>
      <c r="E306" s="50"/>
      <c r="F306" s="45" t="str">
        <f t="shared" si="156"/>
        <v/>
      </c>
      <c r="G306" s="82"/>
      <c r="H306" s="45" t="str">
        <f t="shared" si="157"/>
        <v/>
      </c>
      <c r="I306" s="45" t="str">
        <f t="shared" si="158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160"/>
        <v/>
      </c>
      <c r="P306" s="40" t="str">
        <f t="shared" si="161"/>
        <v/>
      </c>
      <c r="Q306" s="40" t="str">
        <f t="shared" si="162"/>
        <v/>
      </c>
      <c r="R306" s="40" t="str">
        <f t="shared" si="163"/>
        <v/>
      </c>
      <c r="S306" s="40" t="str">
        <f t="shared" si="164"/>
        <v/>
      </c>
      <c r="AC306" s="236" t="s">
        <v>902</v>
      </c>
      <c r="AD306" s="236" t="s">
        <v>903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159"/>
        <v/>
      </c>
      <c r="E307" s="50"/>
      <c r="F307" s="45" t="str">
        <f t="shared" si="156"/>
        <v/>
      </c>
      <c r="G307" s="82"/>
      <c r="H307" s="45" t="str">
        <f t="shared" si="157"/>
        <v/>
      </c>
      <c r="I307" s="45" t="str">
        <f t="shared" si="158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160"/>
        <v/>
      </c>
      <c r="P307" s="40" t="str">
        <f t="shared" si="161"/>
        <v/>
      </c>
      <c r="Q307" s="40" t="str">
        <f t="shared" si="162"/>
        <v/>
      </c>
      <c r="R307" s="40" t="str">
        <f t="shared" si="163"/>
        <v/>
      </c>
      <c r="S307" s="40" t="str">
        <f t="shared" si="164"/>
        <v/>
      </c>
      <c r="AC307" s="236" t="s">
        <v>904</v>
      </c>
      <c r="AD307" s="236" t="s">
        <v>905</v>
      </c>
      <c r="AE307" s="40" t="s">
        <v>3925</v>
      </c>
      <c r="AF307" s="40" t="s">
        <v>3926</v>
      </c>
      <c r="AG307" s="40" t="s">
        <v>3947</v>
      </c>
      <c r="AH307" s="40" t="s">
        <v>3957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159"/>
        <v/>
      </c>
      <c r="E308" s="50"/>
      <c r="F308" s="45" t="str">
        <f t="shared" si="156"/>
        <v/>
      </c>
      <c r="G308" s="82"/>
      <c r="H308" s="45" t="str">
        <f t="shared" si="157"/>
        <v/>
      </c>
      <c r="I308" s="45" t="str">
        <f t="shared" si="158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160"/>
        <v/>
      </c>
      <c r="P308" s="40" t="str">
        <f t="shared" si="161"/>
        <v/>
      </c>
      <c r="Q308" s="40" t="str">
        <f t="shared" si="162"/>
        <v/>
      </c>
      <c r="R308" s="40" t="str">
        <f t="shared" si="163"/>
        <v/>
      </c>
      <c r="S308" s="40" t="str">
        <f t="shared" si="164"/>
        <v/>
      </c>
      <c r="AC308" s="236" t="s">
        <v>906</v>
      </c>
      <c r="AD308" s="236" t="s">
        <v>907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159"/>
        <v/>
      </c>
      <c r="E309" s="50"/>
      <c r="F309" s="45" t="str">
        <f t="shared" si="156"/>
        <v/>
      </c>
      <c r="G309" s="82"/>
      <c r="H309" s="45" t="str">
        <f t="shared" si="157"/>
        <v/>
      </c>
      <c r="I309" s="45" t="str">
        <f t="shared" si="158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160"/>
        <v/>
      </c>
      <c r="P309" s="40" t="str">
        <f t="shared" si="161"/>
        <v/>
      </c>
      <c r="Q309" s="40" t="str">
        <f t="shared" si="162"/>
        <v/>
      </c>
      <c r="R309" s="40" t="str">
        <f t="shared" si="163"/>
        <v/>
      </c>
      <c r="S309" s="40" t="str">
        <f t="shared" si="164"/>
        <v/>
      </c>
      <c r="AC309" s="236" t="s">
        <v>908</v>
      </c>
      <c r="AD309" s="236" t="s">
        <v>909</v>
      </c>
      <c r="AE309" s="40" t="s">
        <v>3925</v>
      </c>
      <c r="AF309" s="40" t="s">
        <v>3926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159"/>
        <v/>
      </c>
      <c r="E310" s="50"/>
      <c r="F310" s="45" t="str">
        <f t="shared" si="156"/>
        <v/>
      </c>
      <c r="G310" s="82"/>
      <c r="H310" s="45" t="str">
        <f t="shared" si="157"/>
        <v/>
      </c>
      <c r="I310" s="45" t="str">
        <f t="shared" si="158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160"/>
        <v/>
      </c>
      <c r="P310" s="40" t="str">
        <f t="shared" si="161"/>
        <v/>
      </c>
      <c r="Q310" s="40" t="str">
        <f t="shared" si="162"/>
        <v/>
      </c>
      <c r="R310" s="40" t="str">
        <f t="shared" si="163"/>
        <v/>
      </c>
      <c r="S310" s="40" t="str">
        <f t="shared" si="164"/>
        <v/>
      </c>
      <c r="AC310" s="236" t="s">
        <v>910</v>
      </c>
      <c r="AD310" s="236" t="s">
        <v>911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159"/>
        <v/>
      </c>
      <c r="E311" s="50"/>
      <c r="F311" s="45" t="str">
        <f t="shared" si="156"/>
        <v/>
      </c>
      <c r="G311" s="82"/>
      <c r="H311" s="45" t="str">
        <f t="shared" si="157"/>
        <v/>
      </c>
      <c r="I311" s="45" t="str">
        <f t="shared" si="158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160"/>
        <v/>
      </c>
      <c r="P311" s="40" t="str">
        <f t="shared" si="161"/>
        <v/>
      </c>
      <c r="Q311" s="40" t="str">
        <f t="shared" si="162"/>
        <v/>
      </c>
      <c r="R311" s="40" t="str">
        <f t="shared" si="163"/>
        <v/>
      </c>
      <c r="S311" s="40" t="str">
        <f t="shared" si="164"/>
        <v/>
      </c>
      <c r="AC311" s="236" t="s">
        <v>912</v>
      </c>
      <c r="AD311" s="236" t="s">
        <v>913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159"/>
        <v/>
      </c>
      <c r="E312" s="50"/>
      <c r="F312" s="45" t="str">
        <f t="shared" si="156"/>
        <v/>
      </c>
      <c r="G312" s="82"/>
      <c r="H312" s="45" t="str">
        <f t="shared" si="157"/>
        <v/>
      </c>
      <c r="I312" s="45" t="str">
        <f t="shared" si="158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160"/>
        <v/>
      </c>
      <c r="P312" s="40" t="str">
        <f t="shared" si="161"/>
        <v/>
      </c>
      <c r="Q312" s="40" t="str">
        <f t="shared" si="162"/>
        <v/>
      </c>
      <c r="R312" s="40" t="str">
        <f t="shared" si="163"/>
        <v/>
      </c>
      <c r="S312" s="40" t="str">
        <f t="shared" si="164"/>
        <v/>
      </c>
      <c r="AC312" s="236" t="s">
        <v>914</v>
      </c>
      <c r="AD312" s="236" t="s">
        <v>2313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159"/>
        <v/>
      </c>
      <c r="E313" s="50"/>
      <c r="F313" s="45" t="str">
        <f t="shared" si="156"/>
        <v/>
      </c>
      <c r="G313" s="82"/>
      <c r="H313" s="45" t="str">
        <f t="shared" si="157"/>
        <v/>
      </c>
      <c r="I313" s="45" t="str">
        <f t="shared" si="158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160"/>
        <v/>
      </c>
      <c r="P313" s="40" t="str">
        <f t="shared" si="161"/>
        <v/>
      </c>
      <c r="Q313" s="40" t="str">
        <f t="shared" si="162"/>
        <v/>
      </c>
      <c r="R313" s="40" t="str">
        <f t="shared" si="163"/>
        <v/>
      </c>
      <c r="S313" s="40" t="str">
        <f t="shared" si="164"/>
        <v/>
      </c>
      <c r="AC313" s="236" t="s">
        <v>915</v>
      </c>
      <c r="AD313" s="236" t="s">
        <v>1225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159"/>
        <v/>
      </c>
      <c r="E314" s="50"/>
      <c r="F314" s="45" t="str">
        <f t="shared" si="156"/>
        <v/>
      </c>
      <c r="G314" s="82"/>
      <c r="H314" s="45" t="str">
        <f t="shared" si="157"/>
        <v/>
      </c>
      <c r="I314" s="45" t="str">
        <f t="shared" si="158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160"/>
        <v/>
      </c>
      <c r="P314" s="40" t="str">
        <f t="shared" si="161"/>
        <v/>
      </c>
      <c r="Q314" s="40" t="str">
        <f t="shared" si="162"/>
        <v/>
      </c>
      <c r="R314" s="40" t="str">
        <f t="shared" si="163"/>
        <v/>
      </c>
      <c r="S314" s="40" t="str">
        <f t="shared" si="164"/>
        <v/>
      </c>
      <c r="AC314" s="236" t="s">
        <v>916</v>
      </c>
      <c r="AD314" s="236" t="s">
        <v>1226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159"/>
        <v/>
      </c>
      <c r="E315" s="50"/>
      <c r="F315" s="45" t="str">
        <f t="shared" si="156"/>
        <v/>
      </c>
      <c r="G315" s="82"/>
      <c r="H315" s="45" t="str">
        <f t="shared" si="157"/>
        <v/>
      </c>
      <c r="I315" s="45" t="str">
        <f t="shared" si="158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160"/>
        <v/>
      </c>
      <c r="P315" s="40" t="str">
        <f t="shared" si="161"/>
        <v/>
      </c>
      <c r="Q315" s="40" t="str">
        <f t="shared" si="162"/>
        <v/>
      </c>
      <c r="R315" s="40" t="str">
        <f t="shared" si="163"/>
        <v/>
      </c>
      <c r="S315" s="40" t="str">
        <f t="shared" si="164"/>
        <v/>
      </c>
      <c r="AC315" s="236" t="s">
        <v>917</v>
      </c>
      <c r="AD315" s="236" t="s">
        <v>1227</v>
      </c>
      <c r="AE315" s="40" t="s">
        <v>3925</v>
      </c>
      <c r="AF315" s="40" t="s">
        <v>3926</v>
      </c>
      <c r="AG315" s="40" t="s">
        <v>3947</v>
      </c>
      <c r="AH315" s="40" t="s">
        <v>3957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159"/>
        <v/>
      </c>
      <c r="E316" s="50"/>
      <c r="F316" s="45" t="str">
        <f t="shared" si="156"/>
        <v/>
      </c>
      <c r="G316" s="82"/>
      <c r="H316" s="45" t="str">
        <f t="shared" si="157"/>
        <v/>
      </c>
      <c r="I316" s="45" t="str">
        <f t="shared" si="158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160"/>
        <v/>
      </c>
      <c r="P316" s="40" t="str">
        <f t="shared" si="161"/>
        <v/>
      </c>
      <c r="Q316" s="40" t="str">
        <f t="shared" si="162"/>
        <v/>
      </c>
      <c r="R316" s="40" t="str">
        <f t="shared" si="163"/>
        <v/>
      </c>
      <c r="S316" s="40" t="str">
        <f t="shared" si="164"/>
        <v/>
      </c>
      <c r="AC316" s="236" t="s">
        <v>918</v>
      </c>
      <c r="AD316" s="236" t="s">
        <v>919</v>
      </c>
      <c r="AE316" s="40" t="s">
        <v>3925</v>
      </c>
      <c r="AF316" s="40" t="s">
        <v>3926</v>
      </c>
      <c r="AG316" s="40" t="s">
        <v>3947</v>
      </c>
      <c r="AH316" s="40" t="s">
        <v>3957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159"/>
        <v/>
      </c>
      <c r="E317" s="50"/>
      <c r="F317" s="45" t="str">
        <f t="shared" si="156"/>
        <v/>
      </c>
      <c r="G317" s="82"/>
      <c r="H317" s="45" t="str">
        <f t="shared" si="157"/>
        <v/>
      </c>
      <c r="I317" s="45" t="str">
        <f t="shared" si="158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160"/>
        <v/>
      </c>
      <c r="P317" s="40" t="str">
        <f t="shared" si="161"/>
        <v/>
      </c>
      <c r="Q317" s="40" t="str">
        <f t="shared" si="162"/>
        <v/>
      </c>
      <c r="R317" s="40" t="str">
        <f t="shared" si="163"/>
        <v/>
      </c>
      <c r="S317" s="40" t="str">
        <f t="shared" si="164"/>
        <v/>
      </c>
      <c r="AC317" s="236" t="s">
        <v>920</v>
      </c>
      <c r="AD317" s="236" t="s">
        <v>4097</v>
      </c>
      <c r="AE317" s="40" t="s">
        <v>3925</v>
      </c>
      <c r="AF317" s="40" t="s">
        <v>3926</v>
      </c>
      <c r="AG317" s="40" t="s">
        <v>3947</v>
      </c>
      <c r="AH317" s="40" t="s">
        <v>3959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159"/>
        <v/>
      </c>
      <c r="E318" s="50"/>
      <c r="F318" s="45" t="str">
        <f t="shared" si="156"/>
        <v/>
      </c>
      <c r="G318" s="82"/>
      <c r="H318" s="45" t="str">
        <f t="shared" si="157"/>
        <v/>
      </c>
      <c r="I318" s="45" t="str">
        <f t="shared" si="158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160"/>
        <v/>
      </c>
      <c r="P318" s="40" t="str">
        <f t="shared" si="161"/>
        <v/>
      </c>
      <c r="Q318" s="40" t="str">
        <f t="shared" si="162"/>
        <v/>
      </c>
      <c r="R318" s="40" t="str">
        <f t="shared" si="163"/>
        <v/>
      </c>
      <c r="S318" s="40" t="str">
        <f t="shared" si="164"/>
        <v/>
      </c>
      <c r="AC318" s="236" t="s">
        <v>921</v>
      </c>
      <c r="AD318" s="236" t="s">
        <v>1228</v>
      </c>
      <c r="AE318" s="40" t="s">
        <v>3925</v>
      </c>
      <c r="AF318" s="40" t="s">
        <v>3926</v>
      </c>
      <c r="AG318" s="40" t="s">
        <v>3947</v>
      </c>
      <c r="AH318" s="40" t="s">
        <v>3957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159"/>
        <v/>
      </c>
      <c r="E319" s="50"/>
      <c r="F319" s="45" t="str">
        <f t="shared" si="156"/>
        <v/>
      </c>
      <c r="G319" s="82"/>
      <c r="H319" s="45" t="str">
        <f t="shared" si="157"/>
        <v/>
      </c>
      <c r="I319" s="45" t="str">
        <f t="shared" si="158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160"/>
        <v/>
      </c>
      <c r="P319" s="40" t="str">
        <f t="shared" si="161"/>
        <v/>
      </c>
      <c r="Q319" s="40" t="str">
        <f t="shared" si="162"/>
        <v/>
      </c>
      <c r="R319" s="40" t="str">
        <f t="shared" si="163"/>
        <v/>
      </c>
      <c r="S319" s="40" t="str">
        <f t="shared" si="164"/>
        <v/>
      </c>
      <c r="AC319" s="236" t="s">
        <v>922</v>
      </c>
      <c r="AD319" s="236" t="s">
        <v>923</v>
      </c>
      <c r="AE319" s="40" t="s">
        <v>3925</v>
      </c>
      <c r="AF319" s="40" t="s">
        <v>3926</v>
      </c>
      <c r="AG319" s="40" t="s">
        <v>3947</v>
      </c>
      <c r="AH319" s="40" t="s">
        <v>3957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159"/>
        <v/>
      </c>
      <c r="E320" s="50"/>
      <c r="F320" s="45" t="str">
        <f t="shared" si="156"/>
        <v/>
      </c>
      <c r="G320" s="82"/>
      <c r="H320" s="45" t="str">
        <f t="shared" si="157"/>
        <v/>
      </c>
      <c r="I320" s="45" t="str">
        <f t="shared" si="158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160"/>
        <v/>
      </c>
      <c r="P320" s="40" t="str">
        <f t="shared" si="161"/>
        <v/>
      </c>
      <c r="Q320" s="40" t="str">
        <f t="shared" si="162"/>
        <v/>
      </c>
      <c r="R320" s="40" t="str">
        <f t="shared" si="163"/>
        <v/>
      </c>
      <c r="S320" s="40" t="str">
        <f t="shared" si="164"/>
        <v/>
      </c>
      <c r="AC320" s="236" t="s">
        <v>924</v>
      </c>
      <c r="AD320" s="236" t="s">
        <v>925</v>
      </c>
      <c r="AE320" s="40" t="s">
        <v>3925</v>
      </c>
      <c r="AF320" s="40" t="s">
        <v>3926</v>
      </c>
      <c r="AG320" s="40" t="s">
        <v>3947</v>
      </c>
      <c r="AH320" s="40" t="s">
        <v>3957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159"/>
        <v/>
      </c>
      <c r="E321" s="50"/>
      <c r="F321" s="45" t="str">
        <f t="shared" si="156"/>
        <v/>
      </c>
      <c r="G321" s="82"/>
      <c r="H321" s="45" t="str">
        <f t="shared" si="157"/>
        <v/>
      </c>
      <c r="I321" s="45" t="str">
        <f t="shared" si="158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160"/>
        <v/>
      </c>
      <c r="P321" s="40" t="str">
        <f t="shared" si="161"/>
        <v/>
      </c>
      <c r="Q321" s="40" t="str">
        <f t="shared" si="162"/>
        <v/>
      </c>
      <c r="R321" s="40" t="str">
        <f t="shared" si="163"/>
        <v/>
      </c>
      <c r="S321" s="40" t="str">
        <f t="shared" si="164"/>
        <v/>
      </c>
      <c r="AC321" s="236" t="s">
        <v>1510</v>
      </c>
      <c r="AD321" s="236" t="s">
        <v>1511</v>
      </c>
      <c r="AE321" s="40" t="s">
        <v>3925</v>
      </c>
      <c r="AF321" s="40" t="s">
        <v>3926</v>
      </c>
      <c r="AG321" s="40" t="s">
        <v>3947</v>
      </c>
      <c r="AH321" s="40" t="s">
        <v>3957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159"/>
        <v/>
      </c>
      <c r="E322" s="50"/>
      <c r="F322" s="45" t="str">
        <f t="shared" si="156"/>
        <v/>
      </c>
      <c r="G322" s="82"/>
      <c r="H322" s="45" t="str">
        <f t="shared" si="157"/>
        <v/>
      </c>
      <c r="I322" s="45" t="str">
        <f t="shared" si="158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160"/>
        <v/>
      </c>
      <c r="P322" s="40" t="str">
        <f t="shared" si="161"/>
        <v/>
      </c>
      <c r="Q322" s="40" t="str">
        <f t="shared" si="162"/>
        <v/>
      </c>
      <c r="R322" s="40" t="str">
        <f t="shared" si="163"/>
        <v/>
      </c>
      <c r="S322" s="40" t="str">
        <f t="shared" si="164"/>
        <v/>
      </c>
      <c r="AC322" s="236" t="s">
        <v>1512</v>
      </c>
      <c r="AD322" s="236" t="s">
        <v>1513</v>
      </c>
      <c r="AE322" s="40" t="s">
        <v>3925</v>
      </c>
      <c r="AF322" s="40" t="s">
        <v>3926</v>
      </c>
      <c r="AG322" s="40" t="s">
        <v>3947</v>
      </c>
      <c r="AH322" s="40" t="s">
        <v>3957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si="159"/>
        <v/>
      </c>
      <c r="E323" s="50"/>
      <c r="F323" s="45" t="str">
        <f t="shared" si="156"/>
        <v/>
      </c>
      <c r="G323" s="82"/>
      <c r="H323" s="45" t="str">
        <f t="shared" si="157"/>
        <v/>
      </c>
      <c r="I323" s="45" t="str">
        <f t="shared" si="158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160"/>
        <v/>
      </c>
      <c r="P323" s="40" t="str">
        <f t="shared" si="161"/>
        <v/>
      </c>
      <c r="Q323" s="40" t="str">
        <f t="shared" si="162"/>
        <v/>
      </c>
      <c r="R323" s="40" t="str">
        <f t="shared" si="163"/>
        <v/>
      </c>
      <c r="S323" s="40" t="str">
        <f t="shared" si="164"/>
        <v/>
      </c>
      <c r="AC323" s="236" t="s">
        <v>1514</v>
      </c>
      <c r="AD323" s="236" t="s">
        <v>1515</v>
      </c>
      <c r="AE323" s="40" t="s">
        <v>3925</v>
      </c>
      <c r="AF323" s="40" t="s">
        <v>3926</v>
      </c>
      <c r="AG323" s="40" t="s">
        <v>3947</v>
      </c>
      <c r="AH323" s="40" t="s">
        <v>3957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159"/>
        <v/>
      </c>
      <c r="E324" s="50"/>
      <c r="F324" s="45" t="str">
        <f t="shared" ref="F324:F387" si="165">IFERROR(VLOOKUP(E324,$W$5:$Y$148,2,FALSE),"")</f>
        <v/>
      </c>
      <c r="G324" s="82"/>
      <c r="H324" s="45" t="str">
        <f t="shared" ref="H324:H387" si="166">IFERROR(VLOOKUP(G324,$AC$6:$AD$363,2,FALSE),"")</f>
        <v/>
      </c>
      <c r="I324" s="45" t="str">
        <f t="shared" ref="I324:I387" si="167">IFERROR(VLOOKUP(G324,$AC$6:$AG$363,3,FALSE),"")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si="160"/>
        <v/>
      </c>
      <c r="P324" s="40" t="str">
        <f t="shared" si="161"/>
        <v/>
      </c>
      <c r="Q324" s="40" t="str">
        <f t="shared" si="162"/>
        <v/>
      </c>
      <c r="R324" s="40" t="str">
        <f t="shared" si="163"/>
        <v/>
      </c>
      <c r="S324" s="40" t="str">
        <f t="shared" si="164"/>
        <v/>
      </c>
      <c r="AC324" s="236" t="s">
        <v>2314</v>
      </c>
      <c r="AD324" s="236" t="s">
        <v>2315</v>
      </c>
      <c r="AE324" s="40" t="s">
        <v>3925</v>
      </c>
      <c r="AF324" s="40" t="s">
        <v>3926</v>
      </c>
      <c r="AG324" s="40" t="s">
        <v>3947</v>
      </c>
      <c r="AH324" s="40" t="s">
        <v>3957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159"/>
        <v/>
      </c>
      <c r="E325" s="50"/>
      <c r="F325" s="45" t="str">
        <f t="shared" si="165"/>
        <v/>
      </c>
      <c r="G325" s="82"/>
      <c r="H325" s="45" t="str">
        <f t="shared" si="166"/>
        <v/>
      </c>
      <c r="I325" s="45" t="str">
        <f t="shared" si="167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160"/>
        <v/>
      </c>
      <c r="P325" s="40" t="str">
        <f t="shared" si="161"/>
        <v/>
      </c>
      <c r="Q325" s="40" t="str">
        <f t="shared" si="162"/>
        <v/>
      </c>
      <c r="R325" s="40" t="str">
        <f t="shared" si="163"/>
        <v/>
      </c>
      <c r="S325" s="40" t="str">
        <f t="shared" si="164"/>
        <v/>
      </c>
      <c r="AC325" s="236" t="s">
        <v>2316</v>
      </c>
      <c r="AD325" s="236" t="s">
        <v>2317</v>
      </c>
      <c r="AE325" s="40" t="s">
        <v>3925</v>
      </c>
      <c r="AF325" s="40" t="s">
        <v>3926</v>
      </c>
      <c r="AG325" s="40" t="s">
        <v>3947</v>
      </c>
      <c r="AH325" s="40" t="s">
        <v>3957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159"/>
        <v/>
      </c>
      <c r="E326" s="50"/>
      <c r="F326" s="45" t="str">
        <f t="shared" si="165"/>
        <v/>
      </c>
      <c r="G326" s="82"/>
      <c r="H326" s="45" t="str">
        <f t="shared" si="166"/>
        <v/>
      </c>
      <c r="I326" s="45" t="str">
        <f t="shared" si="167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160"/>
        <v/>
      </c>
      <c r="P326" s="40" t="str">
        <f t="shared" si="161"/>
        <v/>
      </c>
      <c r="Q326" s="40" t="str">
        <f t="shared" si="162"/>
        <v/>
      </c>
      <c r="R326" s="40" t="str">
        <f t="shared" si="163"/>
        <v/>
      </c>
      <c r="S326" s="40" t="str">
        <f t="shared" si="164"/>
        <v/>
      </c>
      <c r="AC326" s="236" t="s">
        <v>4098</v>
      </c>
      <c r="AD326" s="236" t="s">
        <v>4099</v>
      </c>
      <c r="AE326" s="40" t="s">
        <v>3925</v>
      </c>
      <c r="AF326" s="40" t="s">
        <v>3926</v>
      </c>
      <c r="AG326" s="40" t="s">
        <v>3947</v>
      </c>
      <c r="AH326" s="40" t="s">
        <v>3959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159"/>
        <v/>
      </c>
      <c r="E327" s="50"/>
      <c r="F327" s="45" t="str">
        <f t="shared" si="165"/>
        <v/>
      </c>
      <c r="G327" s="82"/>
      <c r="H327" s="45" t="str">
        <f t="shared" si="166"/>
        <v/>
      </c>
      <c r="I327" s="45" t="str">
        <f t="shared" si="167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160"/>
        <v/>
      </c>
      <c r="P327" s="40" t="str">
        <f t="shared" si="161"/>
        <v/>
      </c>
      <c r="Q327" s="40" t="str">
        <f t="shared" si="162"/>
        <v/>
      </c>
      <c r="R327" s="40" t="str">
        <f t="shared" si="163"/>
        <v/>
      </c>
      <c r="S327" s="40" t="str">
        <f t="shared" si="164"/>
        <v/>
      </c>
      <c r="AC327" s="236" t="s">
        <v>4100</v>
      </c>
      <c r="AD327" s="236" t="s">
        <v>4101</v>
      </c>
      <c r="AE327" s="40" t="s">
        <v>3925</v>
      </c>
      <c r="AF327" s="40" t="s">
        <v>3926</v>
      </c>
      <c r="AG327" s="40" t="s">
        <v>3947</v>
      </c>
      <c r="AH327" s="40" t="s">
        <v>3957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159"/>
        <v/>
      </c>
      <c r="E328" s="50"/>
      <c r="F328" s="45" t="str">
        <f t="shared" si="165"/>
        <v/>
      </c>
      <c r="G328" s="82"/>
      <c r="H328" s="45" t="str">
        <f t="shared" si="166"/>
        <v/>
      </c>
      <c r="I328" s="45" t="str">
        <f t="shared" si="167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160"/>
        <v/>
      </c>
      <c r="P328" s="40" t="str">
        <f t="shared" si="161"/>
        <v/>
      </c>
      <c r="Q328" s="40" t="str">
        <f t="shared" si="162"/>
        <v/>
      </c>
      <c r="R328" s="40" t="str">
        <f t="shared" si="163"/>
        <v/>
      </c>
      <c r="S328" s="40" t="str">
        <f t="shared" si="164"/>
        <v/>
      </c>
      <c r="AC328" s="236" t="s">
        <v>928</v>
      </c>
      <c r="AD328" s="236" t="s">
        <v>929</v>
      </c>
      <c r="AE328" s="40" t="s">
        <v>3941</v>
      </c>
      <c r="AF328" s="40" t="s">
        <v>3942</v>
      </c>
      <c r="AG328" s="40" t="s">
        <v>3947</v>
      </c>
      <c r="AH328" s="40" t="s">
        <v>3957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159"/>
        <v/>
      </c>
      <c r="E329" s="50"/>
      <c r="F329" s="45" t="str">
        <f t="shared" si="165"/>
        <v/>
      </c>
      <c r="G329" s="82"/>
      <c r="H329" s="45" t="str">
        <f t="shared" si="166"/>
        <v/>
      </c>
      <c r="I329" s="45" t="str">
        <f t="shared" si="167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160"/>
        <v/>
      </c>
      <c r="P329" s="40" t="str">
        <f t="shared" si="161"/>
        <v/>
      </c>
      <c r="Q329" s="40" t="str">
        <f t="shared" si="162"/>
        <v/>
      </c>
      <c r="R329" s="40" t="str">
        <f t="shared" si="163"/>
        <v/>
      </c>
      <c r="S329" s="40" t="str">
        <f t="shared" si="164"/>
        <v/>
      </c>
      <c r="AC329" s="236" t="s">
        <v>928</v>
      </c>
      <c r="AD329" s="236" t="s">
        <v>929</v>
      </c>
      <c r="AE329" s="40" t="s">
        <v>3925</v>
      </c>
      <c r="AF329" s="40" t="s">
        <v>3926</v>
      </c>
      <c r="AG329" s="40" t="s">
        <v>3947</v>
      </c>
      <c r="AH329" s="40" t="s">
        <v>3957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159"/>
        <v/>
      </c>
      <c r="E330" s="50"/>
      <c r="F330" s="45" t="str">
        <f t="shared" si="165"/>
        <v/>
      </c>
      <c r="G330" s="82"/>
      <c r="H330" s="45" t="str">
        <f t="shared" si="166"/>
        <v/>
      </c>
      <c r="I330" s="45" t="str">
        <f t="shared" si="167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160"/>
        <v/>
      </c>
      <c r="P330" s="40" t="str">
        <f t="shared" si="161"/>
        <v/>
      </c>
      <c r="Q330" s="40" t="str">
        <f t="shared" si="162"/>
        <v/>
      </c>
      <c r="R330" s="40" t="str">
        <f t="shared" si="163"/>
        <v/>
      </c>
      <c r="S330" s="40" t="str">
        <f t="shared" si="164"/>
        <v/>
      </c>
      <c r="AC330" s="236" t="s">
        <v>930</v>
      </c>
      <c r="AD330" s="236" t="s">
        <v>931</v>
      </c>
      <c r="AE330" s="40" t="s">
        <v>3925</v>
      </c>
      <c r="AF330" s="40" t="s">
        <v>3926</v>
      </c>
      <c r="AG330" s="40" t="s">
        <v>3947</v>
      </c>
      <c r="AH330" s="40" t="s">
        <v>3957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159"/>
        <v/>
      </c>
      <c r="E331" s="50"/>
      <c r="F331" s="45" t="str">
        <f t="shared" si="165"/>
        <v/>
      </c>
      <c r="G331" s="82"/>
      <c r="H331" s="45" t="str">
        <f t="shared" si="166"/>
        <v/>
      </c>
      <c r="I331" s="45" t="str">
        <f t="shared" si="167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160"/>
        <v/>
      </c>
      <c r="P331" s="40" t="str">
        <f t="shared" si="161"/>
        <v/>
      </c>
      <c r="Q331" s="40" t="str">
        <f t="shared" si="162"/>
        <v/>
      </c>
      <c r="R331" s="40" t="str">
        <f t="shared" si="163"/>
        <v/>
      </c>
      <c r="S331" s="40" t="str">
        <f t="shared" si="164"/>
        <v/>
      </c>
      <c r="AC331" s="236" t="s">
        <v>932</v>
      </c>
      <c r="AD331" s="236" t="s">
        <v>933</v>
      </c>
      <c r="AE331" s="40" t="s">
        <v>3925</v>
      </c>
      <c r="AF331" s="40" t="s">
        <v>3926</v>
      </c>
      <c r="AG331" s="40" t="s">
        <v>3947</v>
      </c>
      <c r="AH331" s="40" t="s">
        <v>3957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159"/>
        <v/>
      </c>
      <c r="E332" s="50"/>
      <c r="F332" s="45" t="str">
        <f t="shared" si="165"/>
        <v/>
      </c>
      <c r="G332" s="82"/>
      <c r="H332" s="45" t="str">
        <f t="shared" si="166"/>
        <v/>
      </c>
      <c r="I332" s="45" t="str">
        <f t="shared" si="167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160"/>
        <v/>
      </c>
      <c r="P332" s="40" t="str">
        <f t="shared" si="161"/>
        <v/>
      </c>
      <c r="Q332" s="40" t="str">
        <f t="shared" si="162"/>
        <v/>
      </c>
      <c r="R332" s="40" t="str">
        <f t="shared" si="163"/>
        <v/>
      </c>
      <c r="S332" s="40" t="str">
        <f t="shared" si="164"/>
        <v/>
      </c>
      <c r="AC332" s="236" t="s">
        <v>934</v>
      </c>
      <c r="AD332" s="236" t="s">
        <v>935</v>
      </c>
      <c r="AE332" s="40" t="s">
        <v>3925</v>
      </c>
      <c r="AF332" s="40" t="s">
        <v>3926</v>
      </c>
      <c r="AG332" s="40" t="s">
        <v>3947</v>
      </c>
      <c r="AH332" s="40" t="s">
        <v>3957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159"/>
        <v/>
      </c>
      <c r="E333" s="50"/>
      <c r="F333" s="45" t="str">
        <f t="shared" si="165"/>
        <v/>
      </c>
      <c r="G333" s="82"/>
      <c r="H333" s="45" t="str">
        <f t="shared" si="166"/>
        <v/>
      </c>
      <c r="I333" s="45" t="str">
        <f t="shared" si="167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160"/>
        <v/>
      </c>
      <c r="P333" s="40" t="str">
        <f t="shared" si="161"/>
        <v/>
      </c>
      <c r="Q333" s="40" t="str">
        <f t="shared" si="162"/>
        <v/>
      </c>
      <c r="R333" s="40" t="str">
        <f t="shared" si="163"/>
        <v/>
      </c>
      <c r="S333" s="40" t="str">
        <f t="shared" si="164"/>
        <v/>
      </c>
      <c r="AC333" s="236" t="s">
        <v>936</v>
      </c>
      <c r="AD333" s="236" t="s">
        <v>937</v>
      </c>
      <c r="AE333" s="40" t="s">
        <v>3925</v>
      </c>
      <c r="AF333" s="40" t="s">
        <v>3926</v>
      </c>
      <c r="AG333" s="40" t="s">
        <v>3947</v>
      </c>
      <c r="AH333" s="40" t="s">
        <v>3957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159"/>
        <v/>
      </c>
      <c r="E334" s="50"/>
      <c r="F334" s="45" t="str">
        <f t="shared" si="165"/>
        <v/>
      </c>
      <c r="G334" s="82"/>
      <c r="H334" s="45" t="str">
        <f t="shared" si="166"/>
        <v/>
      </c>
      <c r="I334" s="45" t="str">
        <f t="shared" si="167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160"/>
        <v/>
      </c>
      <c r="P334" s="40" t="str">
        <f t="shared" si="161"/>
        <v/>
      </c>
      <c r="Q334" s="40" t="str">
        <f t="shared" si="162"/>
        <v/>
      </c>
      <c r="R334" s="40" t="str">
        <f t="shared" si="163"/>
        <v/>
      </c>
      <c r="S334" s="40" t="str">
        <f t="shared" si="164"/>
        <v/>
      </c>
      <c r="AC334" s="236" t="s">
        <v>938</v>
      </c>
      <c r="AD334" s="236" t="s">
        <v>939</v>
      </c>
      <c r="AE334" s="40" t="s">
        <v>3925</v>
      </c>
      <c r="AF334" s="40" t="s">
        <v>3926</v>
      </c>
      <c r="AG334" s="40" t="s">
        <v>3947</v>
      </c>
      <c r="AH334" s="40" t="s">
        <v>3959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159"/>
        <v/>
      </c>
      <c r="E335" s="50"/>
      <c r="F335" s="45" t="str">
        <f t="shared" si="165"/>
        <v/>
      </c>
      <c r="G335" s="82"/>
      <c r="H335" s="45" t="str">
        <f t="shared" si="166"/>
        <v/>
      </c>
      <c r="I335" s="45" t="str">
        <f t="shared" si="167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160"/>
        <v/>
      </c>
      <c r="P335" s="40" t="str">
        <f t="shared" si="161"/>
        <v/>
      </c>
      <c r="Q335" s="40" t="str">
        <f t="shared" si="162"/>
        <v/>
      </c>
      <c r="R335" s="40" t="str">
        <f t="shared" si="163"/>
        <v/>
      </c>
      <c r="S335" s="40" t="str">
        <f t="shared" si="164"/>
        <v/>
      </c>
      <c r="AC335" s="236" t="s">
        <v>940</v>
      </c>
      <c r="AD335" s="236" t="s">
        <v>941</v>
      </c>
      <c r="AE335" s="40" t="s">
        <v>3925</v>
      </c>
      <c r="AF335" s="40" t="s">
        <v>3926</v>
      </c>
      <c r="AG335" s="40" t="s">
        <v>3947</v>
      </c>
      <c r="AH335" s="40" t="s">
        <v>3959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159"/>
        <v/>
      </c>
      <c r="E336" s="50"/>
      <c r="F336" s="45" t="str">
        <f t="shared" si="165"/>
        <v/>
      </c>
      <c r="G336" s="82"/>
      <c r="H336" s="45" t="str">
        <f t="shared" si="166"/>
        <v/>
      </c>
      <c r="I336" s="45" t="str">
        <f t="shared" si="167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160"/>
        <v/>
      </c>
      <c r="P336" s="40" t="str">
        <f t="shared" si="161"/>
        <v/>
      </c>
      <c r="Q336" s="40" t="str">
        <f t="shared" si="162"/>
        <v/>
      </c>
      <c r="R336" s="40" t="str">
        <f t="shared" si="163"/>
        <v/>
      </c>
      <c r="S336" s="40" t="str">
        <f t="shared" si="164"/>
        <v/>
      </c>
      <c r="AC336" s="236" t="s">
        <v>942</v>
      </c>
      <c r="AD336" s="236" t="s">
        <v>943</v>
      </c>
      <c r="AE336" s="40" t="s">
        <v>3925</v>
      </c>
      <c r="AF336" s="40" t="s">
        <v>3926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159"/>
        <v/>
      </c>
      <c r="E337" s="50"/>
      <c r="F337" s="45" t="str">
        <f t="shared" si="165"/>
        <v/>
      </c>
      <c r="G337" s="82"/>
      <c r="H337" s="45" t="str">
        <f t="shared" si="166"/>
        <v/>
      </c>
      <c r="I337" s="45" t="str">
        <f t="shared" si="167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160"/>
        <v/>
      </c>
      <c r="P337" s="40" t="str">
        <f t="shared" si="161"/>
        <v/>
      </c>
      <c r="Q337" s="40" t="str">
        <f t="shared" si="162"/>
        <v/>
      </c>
      <c r="R337" s="40" t="str">
        <f t="shared" si="163"/>
        <v/>
      </c>
      <c r="S337" s="40" t="str">
        <f t="shared" si="164"/>
        <v/>
      </c>
      <c r="AC337" s="236" t="s">
        <v>944</v>
      </c>
      <c r="AD337" s="236" t="s">
        <v>945</v>
      </c>
      <c r="AE337" s="40" t="s">
        <v>3941</v>
      </c>
      <c r="AF337" s="40" t="s">
        <v>3942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159"/>
        <v/>
      </c>
      <c r="E338" s="50"/>
      <c r="F338" s="45" t="str">
        <f t="shared" si="165"/>
        <v/>
      </c>
      <c r="G338" s="82"/>
      <c r="H338" s="45" t="str">
        <f t="shared" si="166"/>
        <v/>
      </c>
      <c r="I338" s="45" t="str">
        <f t="shared" si="167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160"/>
        <v/>
      </c>
      <c r="P338" s="40" t="str">
        <f t="shared" si="161"/>
        <v/>
      </c>
      <c r="Q338" s="40" t="str">
        <f t="shared" si="162"/>
        <v/>
      </c>
      <c r="R338" s="40" t="str">
        <f t="shared" si="163"/>
        <v/>
      </c>
      <c r="S338" s="40" t="str">
        <f t="shared" si="164"/>
        <v/>
      </c>
      <c r="AC338" s="236" t="s">
        <v>944</v>
      </c>
      <c r="AD338" s="236" t="s">
        <v>945</v>
      </c>
      <c r="AE338" s="40" t="s">
        <v>3925</v>
      </c>
      <c r="AF338" s="40" t="s">
        <v>3926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159"/>
        <v/>
      </c>
      <c r="E339" s="50"/>
      <c r="F339" s="45" t="str">
        <f t="shared" si="165"/>
        <v/>
      </c>
      <c r="G339" s="82"/>
      <c r="H339" s="45" t="str">
        <f t="shared" si="166"/>
        <v/>
      </c>
      <c r="I339" s="45" t="str">
        <f t="shared" si="167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160"/>
        <v/>
      </c>
      <c r="P339" s="40" t="str">
        <f t="shared" si="161"/>
        <v/>
      </c>
      <c r="Q339" s="40" t="str">
        <f t="shared" si="162"/>
        <v/>
      </c>
      <c r="R339" s="40" t="str">
        <f t="shared" si="163"/>
        <v/>
      </c>
      <c r="S339" s="40" t="str">
        <f t="shared" si="164"/>
        <v/>
      </c>
      <c r="AC339" s="236" t="s">
        <v>946</v>
      </c>
      <c r="AD339" s="236" t="s">
        <v>947</v>
      </c>
      <c r="AE339" s="40" t="s">
        <v>3925</v>
      </c>
      <c r="AF339" s="40" t="s">
        <v>3926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159"/>
        <v/>
      </c>
      <c r="E340" s="50"/>
      <c r="F340" s="45" t="str">
        <f t="shared" si="165"/>
        <v/>
      </c>
      <c r="G340" s="82"/>
      <c r="H340" s="45" t="str">
        <f t="shared" si="166"/>
        <v/>
      </c>
      <c r="I340" s="45" t="str">
        <f t="shared" si="167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160"/>
        <v/>
      </c>
      <c r="P340" s="40" t="str">
        <f t="shared" si="161"/>
        <v/>
      </c>
      <c r="Q340" s="40" t="str">
        <f t="shared" si="162"/>
        <v/>
      </c>
      <c r="R340" s="40" t="str">
        <f t="shared" si="163"/>
        <v/>
      </c>
      <c r="S340" s="40" t="str">
        <f t="shared" si="164"/>
        <v/>
      </c>
      <c r="AC340" s="236" t="s">
        <v>948</v>
      </c>
      <c r="AD340" s="236" t="s">
        <v>949</v>
      </c>
      <c r="AE340" s="40" t="s">
        <v>3925</v>
      </c>
      <c r="AF340" s="40" t="s">
        <v>3926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159"/>
        <v/>
      </c>
      <c r="E341" s="50"/>
      <c r="F341" s="45" t="str">
        <f t="shared" si="165"/>
        <v/>
      </c>
      <c r="G341" s="82"/>
      <c r="H341" s="45" t="str">
        <f t="shared" si="166"/>
        <v/>
      </c>
      <c r="I341" s="45" t="str">
        <f t="shared" si="167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160"/>
        <v/>
      </c>
      <c r="P341" s="40" t="str">
        <f t="shared" si="161"/>
        <v/>
      </c>
      <c r="Q341" s="40" t="str">
        <f t="shared" si="162"/>
        <v/>
      </c>
      <c r="R341" s="40" t="str">
        <f t="shared" si="163"/>
        <v/>
      </c>
      <c r="S341" s="40" t="str">
        <f t="shared" si="164"/>
        <v/>
      </c>
      <c r="AC341" s="236" t="s">
        <v>1516</v>
      </c>
      <c r="AD341" s="236" t="s">
        <v>1517</v>
      </c>
      <c r="AE341" s="40" t="s">
        <v>3925</v>
      </c>
      <c r="AF341" s="40" t="s">
        <v>3926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ref="D342:D405" si="168">IFERROR(VLOOKUP(C342,$T$6:$U$24,2,FALSE),"")</f>
        <v/>
      </c>
      <c r="E342" s="50"/>
      <c r="F342" s="45" t="str">
        <f t="shared" si="165"/>
        <v/>
      </c>
      <c r="G342" s="82"/>
      <c r="H342" s="45" t="str">
        <f t="shared" si="166"/>
        <v/>
      </c>
      <c r="I342" s="45" t="str">
        <f t="shared" si="167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160"/>
        <v/>
      </c>
      <c r="P342" s="40" t="str">
        <f t="shared" si="161"/>
        <v/>
      </c>
      <c r="Q342" s="40" t="str">
        <f t="shared" si="162"/>
        <v/>
      </c>
      <c r="R342" s="40" t="str">
        <f t="shared" si="163"/>
        <v/>
      </c>
      <c r="S342" s="40" t="str">
        <f t="shared" si="164"/>
        <v/>
      </c>
      <c r="AC342" s="236" t="s">
        <v>1518</v>
      </c>
      <c r="AD342" s="236" t="s">
        <v>1519</v>
      </c>
      <c r="AE342" s="40" t="s">
        <v>3925</v>
      </c>
      <c r="AF342" s="40" t="s">
        <v>3926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168"/>
        <v/>
      </c>
      <c r="E343" s="50"/>
      <c r="F343" s="45" t="str">
        <f t="shared" si="165"/>
        <v/>
      </c>
      <c r="G343" s="82"/>
      <c r="H343" s="45" t="str">
        <f t="shared" si="166"/>
        <v/>
      </c>
      <c r="I343" s="45" t="str">
        <f t="shared" si="167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ref="O343:O406" si="169">LEFT(E343,3)</f>
        <v/>
      </c>
      <c r="P343" s="40" t="str">
        <f t="shared" ref="P343:P406" si="170">LEFT(E343,2)</f>
        <v/>
      </c>
      <c r="Q343" s="40" t="str">
        <f t="shared" ref="Q343:Q406" si="171">LEFT(C343,3)</f>
        <v/>
      </c>
      <c r="R343" s="40" t="str">
        <f t="shared" ref="R343:R406" si="172">MID(I343,2,2)</f>
        <v/>
      </c>
      <c r="S343" s="40" t="str">
        <f t="shared" ref="S343:S406" si="173">LEFT(E343,1)</f>
        <v/>
      </c>
      <c r="AC343" s="236" t="s">
        <v>1520</v>
      </c>
      <c r="AD343" s="236" t="s">
        <v>1521</v>
      </c>
      <c r="AE343" s="40" t="s">
        <v>3925</v>
      </c>
      <c r="AF343" s="40" t="s">
        <v>3926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168"/>
        <v/>
      </c>
      <c r="E344" s="50"/>
      <c r="F344" s="45" t="str">
        <f t="shared" si="165"/>
        <v/>
      </c>
      <c r="G344" s="82"/>
      <c r="H344" s="45" t="str">
        <f t="shared" si="166"/>
        <v/>
      </c>
      <c r="I344" s="45" t="str">
        <f t="shared" si="167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169"/>
        <v/>
      </c>
      <c r="P344" s="40" t="str">
        <f t="shared" si="170"/>
        <v/>
      </c>
      <c r="Q344" s="40" t="str">
        <f t="shared" si="171"/>
        <v/>
      </c>
      <c r="R344" s="40" t="str">
        <f t="shared" si="172"/>
        <v/>
      </c>
      <c r="S344" s="40" t="str">
        <f t="shared" si="173"/>
        <v/>
      </c>
      <c r="AC344" s="236" t="s">
        <v>2318</v>
      </c>
      <c r="AD344" s="236" t="s">
        <v>2319</v>
      </c>
      <c r="AE344" s="40" t="s">
        <v>3925</v>
      </c>
      <c r="AF344" s="40" t="s">
        <v>3926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168"/>
        <v/>
      </c>
      <c r="E345" s="50"/>
      <c r="F345" s="45" t="str">
        <f t="shared" si="165"/>
        <v/>
      </c>
      <c r="G345" s="82"/>
      <c r="H345" s="45" t="str">
        <f t="shared" si="166"/>
        <v/>
      </c>
      <c r="I345" s="45" t="str">
        <f t="shared" si="167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169"/>
        <v/>
      </c>
      <c r="P345" s="40" t="str">
        <f t="shared" si="170"/>
        <v/>
      </c>
      <c r="Q345" s="40" t="str">
        <f t="shared" si="171"/>
        <v/>
      </c>
      <c r="R345" s="40" t="str">
        <f t="shared" si="172"/>
        <v/>
      </c>
      <c r="S345" s="40" t="str">
        <f t="shared" si="173"/>
        <v/>
      </c>
      <c r="AC345" s="236" t="s">
        <v>4102</v>
      </c>
      <c r="AD345" s="236" t="s">
        <v>4056</v>
      </c>
      <c r="AE345" s="40" t="s">
        <v>3925</v>
      </c>
      <c r="AF345" s="40" t="s">
        <v>3926</v>
      </c>
      <c r="AG345" s="40" t="s">
        <v>3949</v>
      </c>
      <c r="AH345" s="40" t="s">
        <v>3950</v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168"/>
        <v/>
      </c>
      <c r="E346" s="50"/>
      <c r="F346" s="45" t="str">
        <f t="shared" si="165"/>
        <v/>
      </c>
      <c r="G346" s="82"/>
      <c r="H346" s="45" t="str">
        <f t="shared" si="166"/>
        <v/>
      </c>
      <c r="I346" s="45" t="str">
        <f t="shared" si="167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169"/>
        <v/>
      </c>
      <c r="P346" s="40" t="str">
        <f t="shared" si="170"/>
        <v/>
      </c>
      <c r="Q346" s="40" t="str">
        <f t="shared" si="171"/>
        <v/>
      </c>
      <c r="R346" s="40" t="str">
        <f t="shared" si="172"/>
        <v/>
      </c>
      <c r="S346" s="40" t="str">
        <f t="shared" si="173"/>
        <v/>
      </c>
      <c r="AC346" s="236" t="s">
        <v>950</v>
      </c>
      <c r="AD346" s="236" t="s">
        <v>677</v>
      </c>
      <c r="AE346" s="40" t="s">
        <v>3941</v>
      </c>
      <c r="AF346" s="40" t="s">
        <v>3942</v>
      </c>
      <c r="AG346" s="40" t="s">
        <v>3949</v>
      </c>
      <c r="AH346" s="40" t="s">
        <v>3950</v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168"/>
        <v/>
      </c>
      <c r="E347" s="50"/>
      <c r="F347" s="45" t="str">
        <f t="shared" si="165"/>
        <v/>
      </c>
      <c r="G347" s="82"/>
      <c r="H347" s="45" t="str">
        <f t="shared" si="166"/>
        <v/>
      </c>
      <c r="I347" s="45" t="str">
        <f t="shared" si="167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169"/>
        <v/>
      </c>
      <c r="P347" s="40" t="str">
        <f t="shared" si="170"/>
        <v/>
      </c>
      <c r="Q347" s="40" t="str">
        <f t="shared" si="171"/>
        <v/>
      </c>
      <c r="R347" s="40" t="str">
        <f t="shared" si="172"/>
        <v/>
      </c>
      <c r="S347" s="40" t="str">
        <f t="shared" si="173"/>
        <v/>
      </c>
      <c r="AC347" s="236" t="s">
        <v>4103</v>
      </c>
      <c r="AD347" s="236" t="s">
        <v>4104</v>
      </c>
      <c r="AE347" s="40" t="s">
        <v>3941</v>
      </c>
      <c r="AF347" s="40" t="s">
        <v>3942</v>
      </c>
      <c r="AG347" s="40" t="s">
        <v>3949</v>
      </c>
      <c r="AH347" s="40" t="s">
        <v>3950</v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168"/>
        <v/>
      </c>
      <c r="E348" s="50"/>
      <c r="F348" s="45" t="str">
        <f t="shared" si="165"/>
        <v/>
      </c>
      <c r="G348" s="82"/>
      <c r="H348" s="45" t="str">
        <f t="shared" si="166"/>
        <v/>
      </c>
      <c r="I348" s="45" t="str">
        <f t="shared" si="167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169"/>
        <v/>
      </c>
      <c r="P348" s="40" t="str">
        <f t="shared" si="170"/>
        <v/>
      </c>
      <c r="Q348" s="40" t="str">
        <f t="shared" si="171"/>
        <v/>
      </c>
      <c r="R348" s="40" t="str">
        <f t="shared" si="172"/>
        <v/>
      </c>
      <c r="S348" s="40" t="str">
        <f t="shared" si="173"/>
        <v/>
      </c>
      <c r="AC348" s="236" t="s">
        <v>4105</v>
      </c>
      <c r="AD348" s="236" t="s">
        <v>4106</v>
      </c>
      <c r="AE348" s="40" t="s">
        <v>3941</v>
      </c>
      <c r="AF348" s="40" t="s">
        <v>3942</v>
      </c>
      <c r="AG348" s="40" t="s">
        <v>3949</v>
      </c>
      <c r="AH348" s="40" t="s">
        <v>3950</v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168"/>
        <v/>
      </c>
      <c r="E349" s="50"/>
      <c r="F349" s="45" t="str">
        <f t="shared" si="165"/>
        <v/>
      </c>
      <c r="G349" s="82"/>
      <c r="H349" s="45" t="str">
        <f t="shared" si="166"/>
        <v/>
      </c>
      <c r="I349" s="45" t="str">
        <f t="shared" si="167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169"/>
        <v/>
      </c>
      <c r="P349" s="40" t="str">
        <f t="shared" si="170"/>
        <v/>
      </c>
      <c r="Q349" s="40" t="str">
        <f t="shared" si="171"/>
        <v/>
      </c>
      <c r="R349" s="40" t="str">
        <f t="shared" si="172"/>
        <v/>
      </c>
      <c r="S349" s="40" t="str">
        <f t="shared" si="173"/>
        <v/>
      </c>
      <c r="AC349" s="236" t="s">
        <v>951</v>
      </c>
      <c r="AD349" s="236" t="s">
        <v>952</v>
      </c>
      <c r="AE349" s="40" t="s">
        <v>3941</v>
      </c>
      <c r="AF349" s="40" t="s">
        <v>3942</v>
      </c>
      <c r="AG349" s="40" t="s">
        <v>3949</v>
      </c>
      <c r="AH349" s="40" t="s">
        <v>3950</v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168"/>
        <v/>
      </c>
      <c r="E350" s="50"/>
      <c r="F350" s="45" t="str">
        <f t="shared" si="165"/>
        <v/>
      </c>
      <c r="G350" s="82"/>
      <c r="H350" s="45" t="str">
        <f t="shared" si="166"/>
        <v/>
      </c>
      <c r="I350" s="45" t="str">
        <f t="shared" si="167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169"/>
        <v/>
      </c>
      <c r="P350" s="40" t="str">
        <f t="shared" si="170"/>
        <v/>
      </c>
      <c r="Q350" s="40" t="str">
        <f t="shared" si="171"/>
        <v/>
      </c>
      <c r="R350" s="40" t="str">
        <f t="shared" si="172"/>
        <v/>
      </c>
      <c r="S350" s="40" t="str">
        <f t="shared" si="173"/>
        <v/>
      </c>
      <c r="AC350" s="236" t="s">
        <v>1350</v>
      </c>
      <c r="AD350" s="236" t="s">
        <v>1351</v>
      </c>
      <c r="AE350" s="40" t="s">
        <v>3923</v>
      </c>
      <c r="AF350" s="40" t="s">
        <v>3924</v>
      </c>
      <c r="AG350" s="40" t="s">
        <v>3949</v>
      </c>
      <c r="AH350" s="40" t="s">
        <v>3950</v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168"/>
        <v/>
      </c>
      <c r="E351" s="50"/>
      <c r="F351" s="45" t="str">
        <f t="shared" si="165"/>
        <v/>
      </c>
      <c r="G351" s="82"/>
      <c r="H351" s="45" t="str">
        <f t="shared" si="166"/>
        <v/>
      </c>
      <c r="I351" s="45" t="str">
        <f t="shared" si="167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169"/>
        <v/>
      </c>
      <c r="P351" s="40" t="str">
        <f t="shared" si="170"/>
        <v/>
      </c>
      <c r="Q351" s="40" t="str">
        <f t="shared" si="171"/>
        <v/>
      </c>
      <c r="R351" s="40" t="str">
        <f t="shared" si="172"/>
        <v/>
      </c>
      <c r="S351" s="40" t="str">
        <f t="shared" si="173"/>
        <v/>
      </c>
      <c r="AC351" s="236" t="s">
        <v>1382</v>
      </c>
      <c r="AD351" s="236" t="s">
        <v>1383</v>
      </c>
      <c r="AE351" s="40" t="s">
        <v>3923</v>
      </c>
      <c r="AF351" s="40" t="s">
        <v>3924</v>
      </c>
      <c r="AG351" s="40" t="s">
        <v>3949</v>
      </c>
      <c r="AH351" s="40" t="s">
        <v>3950</v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168"/>
        <v/>
      </c>
      <c r="E352" s="50"/>
      <c r="F352" s="45" t="str">
        <f t="shared" si="165"/>
        <v/>
      </c>
      <c r="G352" s="82"/>
      <c r="H352" s="45" t="str">
        <f t="shared" si="166"/>
        <v/>
      </c>
      <c r="I352" s="45" t="str">
        <f t="shared" si="167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169"/>
        <v/>
      </c>
      <c r="P352" s="40" t="str">
        <f t="shared" si="170"/>
        <v/>
      </c>
      <c r="Q352" s="40" t="str">
        <f t="shared" si="171"/>
        <v/>
      </c>
      <c r="R352" s="40" t="str">
        <f t="shared" si="172"/>
        <v/>
      </c>
      <c r="S352" s="40" t="str">
        <f t="shared" si="173"/>
        <v/>
      </c>
      <c r="AC352" s="236" t="s">
        <v>2320</v>
      </c>
      <c r="AD352" s="236" t="s">
        <v>2321</v>
      </c>
      <c r="AE352" s="40" t="s">
        <v>3923</v>
      </c>
      <c r="AF352" s="40" t="s">
        <v>3924</v>
      </c>
      <c r="AG352" s="40" t="s">
        <v>3949</v>
      </c>
      <c r="AH352" s="40" t="s">
        <v>3950</v>
      </c>
    </row>
    <row r="353" spans="1:34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168"/>
        <v/>
      </c>
      <c r="E353" s="50"/>
      <c r="F353" s="45" t="str">
        <f t="shared" si="165"/>
        <v/>
      </c>
      <c r="G353" s="82"/>
      <c r="H353" s="45" t="str">
        <f t="shared" si="166"/>
        <v/>
      </c>
      <c r="I353" s="45" t="str">
        <f t="shared" si="167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169"/>
        <v/>
      </c>
      <c r="P353" s="40" t="str">
        <f t="shared" si="170"/>
        <v/>
      </c>
      <c r="Q353" s="40" t="str">
        <f t="shared" si="171"/>
        <v/>
      </c>
      <c r="R353" s="40" t="str">
        <f t="shared" si="172"/>
        <v/>
      </c>
      <c r="S353" s="40" t="str">
        <f t="shared" si="173"/>
        <v/>
      </c>
      <c r="AC353" s="236" t="s">
        <v>2322</v>
      </c>
      <c r="AD353" s="236" t="s">
        <v>2323</v>
      </c>
      <c r="AE353" s="40" t="s">
        <v>3923</v>
      </c>
      <c r="AF353" s="40" t="s">
        <v>3924</v>
      </c>
      <c r="AG353" s="40" t="s">
        <v>3949</v>
      </c>
      <c r="AH353" s="40" t="s">
        <v>3950</v>
      </c>
    </row>
    <row r="354" spans="1:34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168"/>
        <v/>
      </c>
      <c r="E354" s="50"/>
      <c r="F354" s="45" t="str">
        <f t="shared" si="165"/>
        <v/>
      </c>
      <c r="G354" s="82"/>
      <c r="H354" s="45" t="str">
        <f t="shared" si="166"/>
        <v/>
      </c>
      <c r="I354" s="45" t="str">
        <f t="shared" si="167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169"/>
        <v/>
      </c>
      <c r="P354" s="40" t="str">
        <f t="shared" si="170"/>
        <v/>
      </c>
      <c r="Q354" s="40" t="str">
        <f t="shared" si="171"/>
        <v/>
      </c>
      <c r="R354" s="40" t="str">
        <f t="shared" si="172"/>
        <v/>
      </c>
      <c r="S354" s="40" t="str">
        <f t="shared" si="173"/>
        <v/>
      </c>
      <c r="AC354" s="236" t="s">
        <v>2324</v>
      </c>
      <c r="AD354" s="236" t="s">
        <v>2325</v>
      </c>
      <c r="AE354" s="40" t="s">
        <v>3923</v>
      </c>
      <c r="AF354" s="40" t="s">
        <v>3924</v>
      </c>
      <c r="AG354" s="40" t="s">
        <v>3949</v>
      </c>
      <c r="AH354" s="40" t="s">
        <v>3950</v>
      </c>
    </row>
    <row r="355" spans="1:34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168"/>
        <v/>
      </c>
      <c r="E355" s="50"/>
      <c r="F355" s="45" t="str">
        <f t="shared" si="165"/>
        <v/>
      </c>
      <c r="G355" s="82"/>
      <c r="H355" s="45" t="str">
        <f t="shared" si="166"/>
        <v/>
      </c>
      <c r="I355" s="45" t="str">
        <f t="shared" si="167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169"/>
        <v/>
      </c>
      <c r="P355" s="40" t="str">
        <f t="shared" si="170"/>
        <v/>
      </c>
      <c r="Q355" s="40" t="str">
        <f t="shared" si="171"/>
        <v/>
      </c>
      <c r="R355" s="40" t="str">
        <f t="shared" si="172"/>
        <v/>
      </c>
      <c r="S355" s="40" t="str">
        <f t="shared" si="173"/>
        <v/>
      </c>
      <c r="AC355" s="236" t="s">
        <v>4107</v>
      </c>
      <c r="AD355" s="236" t="s">
        <v>4108</v>
      </c>
      <c r="AE355" s="40" t="s">
        <v>3923</v>
      </c>
      <c r="AF355" s="40" t="s">
        <v>3924</v>
      </c>
      <c r="AG355" s="40" t="s">
        <v>3949</v>
      </c>
      <c r="AH355" s="40" t="s">
        <v>3950</v>
      </c>
    </row>
    <row r="356" spans="1:34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168"/>
        <v/>
      </c>
      <c r="E356" s="50"/>
      <c r="F356" s="45" t="str">
        <f t="shared" si="165"/>
        <v/>
      </c>
      <c r="G356" s="82"/>
      <c r="H356" s="45" t="str">
        <f t="shared" si="166"/>
        <v/>
      </c>
      <c r="I356" s="45" t="str">
        <f t="shared" si="167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169"/>
        <v/>
      </c>
      <c r="P356" s="40" t="str">
        <f t="shared" si="170"/>
        <v/>
      </c>
      <c r="Q356" s="40" t="str">
        <f t="shared" si="171"/>
        <v/>
      </c>
      <c r="R356" s="40" t="str">
        <f t="shared" si="172"/>
        <v/>
      </c>
      <c r="S356" s="40" t="str">
        <f t="shared" si="173"/>
        <v/>
      </c>
      <c r="AC356" s="236" t="s">
        <v>4109</v>
      </c>
      <c r="AD356" s="236" t="s">
        <v>4110</v>
      </c>
      <c r="AE356" s="40" t="s">
        <v>3923</v>
      </c>
      <c r="AF356" s="40" t="s">
        <v>3924</v>
      </c>
      <c r="AG356" s="40" t="s">
        <v>3949</v>
      </c>
      <c r="AH356" s="40" t="s">
        <v>3950</v>
      </c>
    </row>
    <row r="357" spans="1:34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168"/>
        <v/>
      </c>
      <c r="E357" s="50"/>
      <c r="F357" s="45" t="str">
        <f t="shared" si="165"/>
        <v/>
      </c>
      <c r="G357" s="82"/>
      <c r="H357" s="45" t="str">
        <f t="shared" si="166"/>
        <v/>
      </c>
      <c r="I357" s="45" t="str">
        <f t="shared" si="167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169"/>
        <v/>
      </c>
      <c r="P357" s="40" t="str">
        <f t="shared" si="170"/>
        <v/>
      </c>
      <c r="Q357" s="40" t="str">
        <f t="shared" si="171"/>
        <v/>
      </c>
      <c r="R357" s="40" t="str">
        <f t="shared" si="172"/>
        <v/>
      </c>
      <c r="S357" s="40" t="str">
        <f t="shared" si="173"/>
        <v/>
      </c>
      <c r="AC357" s="236" t="s">
        <v>1426</v>
      </c>
      <c r="AD357" s="236" t="s">
        <v>1427</v>
      </c>
      <c r="AE357" s="40" t="s">
        <v>3923</v>
      </c>
      <c r="AF357" s="40" t="s">
        <v>3924</v>
      </c>
      <c r="AG357" s="40" t="s">
        <v>3949</v>
      </c>
      <c r="AH357" s="40" t="s">
        <v>3950</v>
      </c>
    </row>
    <row r="358" spans="1:34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168"/>
        <v/>
      </c>
      <c r="E358" s="50"/>
      <c r="F358" s="45" t="str">
        <f t="shared" si="165"/>
        <v/>
      </c>
      <c r="G358" s="82"/>
      <c r="H358" s="45" t="str">
        <f t="shared" si="166"/>
        <v/>
      </c>
      <c r="I358" s="45" t="str">
        <f t="shared" si="167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169"/>
        <v/>
      </c>
      <c r="P358" s="40" t="str">
        <f t="shared" si="170"/>
        <v/>
      </c>
      <c r="Q358" s="40" t="str">
        <f t="shared" si="171"/>
        <v/>
      </c>
      <c r="R358" s="40" t="str">
        <f t="shared" si="172"/>
        <v/>
      </c>
      <c r="S358" s="40" t="str">
        <f t="shared" si="173"/>
        <v/>
      </c>
      <c r="AC358" s="236" t="s">
        <v>1426</v>
      </c>
      <c r="AD358" s="236" t="s">
        <v>1427</v>
      </c>
      <c r="AE358" s="40" t="s">
        <v>3929</v>
      </c>
      <c r="AF358" s="40" t="s">
        <v>3930</v>
      </c>
      <c r="AG358" s="40" t="s">
        <v>3949</v>
      </c>
      <c r="AH358" s="40" t="s">
        <v>3950</v>
      </c>
    </row>
    <row r="359" spans="1:34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168"/>
        <v/>
      </c>
      <c r="E359" s="50"/>
      <c r="F359" s="45" t="str">
        <f t="shared" si="165"/>
        <v/>
      </c>
      <c r="G359" s="82"/>
      <c r="H359" s="45" t="str">
        <f t="shared" si="166"/>
        <v/>
      </c>
      <c r="I359" s="45" t="str">
        <f t="shared" si="167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169"/>
        <v/>
      </c>
      <c r="P359" s="40" t="str">
        <f t="shared" si="170"/>
        <v/>
      </c>
      <c r="Q359" s="40" t="str">
        <f t="shared" si="171"/>
        <v/>
      </c>
      <c r="R359" s="40" t="str">
        <f t="shared" si="172"/>
        <v/>
      </c>
      <c r="S359" s="40" t="str">
        <f t="shared" si="173"/>
        <v/>
      </c>
      <c r="AC359" s="236" t="s">
        <v>787</v>
      </c>
      <c r="AD359" s="236" t="s">
        <v>788</v>
      </c>
      <c r="AE359" s="40" t="s">
        <v>3923</v>
      </c>
      <c r="AF359" s="40" t="s">
        <v>3924</v>
      </c>
      <c r="AG359" s="40" t="s">
        <v>3949</v>
      </c>
      <c r="AH359" s="40" t="s">
        <v>3950</v>
      </c>
    </row>
    <row r="360" spans="1:34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168"/>
        <v/>
      </c>
      <c r="E360" s="50"/>
      <c r="F360" s="45" t="str">
        <f t="shared" si="165"/>
        <v/>
      </c>
      <c r="G360" s="82"/>
      <c r="H360" s="45" t="str">
        <f t="shared" si="166"/>
        <v/>
      </c>
      <c r="I360" s="45" t="str">
        <f t="shared" si="167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169"/>
        <v/>
      </c>
      <c r="P360" s="40" t="str">
        <f t="shared" si="170"/>
        <v/>
      </c>
      <c r="Q360" s="40" t="str">
        <f t="shared" si="171"/>
        <v/>
      </c>
      <c r="R360" s="40" t="str">
        <f t="shared" si="172"/>
        <v/>
      </c>
      <c r="S360" s="40" t="str">
        <f t="shared" si="173"/>
        <v/>
      </c>
      <c r="AC360" s="236" t="s">
        <v>2326</v>
      </c>
      <c r="AD360" s="236" t="s">
        <v>2327</v>
      </c>
      <c r="AE360" s="40" t="s">
        <v>3923</v>
      </c>
      <c r="AF360" s="40" t="s">
        <v>3924</v>
      </c>
      <c r="AG360" s="40" t="s">
        <v>3949</v>
      </c>
      <c r="AH360" s="40" t="s">
        <v>3950</v>
      </c>
    </row>
    <row r="361" spans="1:34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168"/>
        <v/>
      </c>
      <c r="E361" s="50"/>
      <c r="F361" s="45" t="str">
        <f t="shared" si="165"/>
        <v/>
      </c>
      <c r="G361" s="82"/>
      <c r="H361" s="45" t="str">
        <f t="shared" si="166"/>
        <v/>
      </c>
      <c r="I361" s="45" t="str">
        <f t="shared" si="167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169"/>
        <v/>
      </c>
      <c r="P361" s="40" t="str">
        <f t="shared" si="170"/>
        <v/>
      </c>
      <c r="Q361" s="40" t="str">
        <f t="shared" si="171"/>
        <v/>
      </c>
      <c r="R361" s="40" t="str">
        <f t="shared" si="172"/>
        <v/>
      </c>
      <c r="S361" s="40" t="str">
        <f t="shared" si="173"/>
        <v/>
      </c>
      <c r="AC361" s="236" t="s">
        <v>2328</v>
      </c>
      <c r="AD361" s="236" t="s">
        <v>2329</v>
      </c>
      <c r="AE361" s="40" t="s">
        <v>3923</v>
      </c>
      <c r="AF361" s="40" t="s">
        <v>3924</v>
      </c>
      <c r="AG361" s="40" t="s">
        <v>3949</v>
      </c>
      <c r="AH361" s="40" t="s">
        <v>3950</v>
      </c>
    </row>
    <row r="362" spans="1:34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168"/>
        <v/>
      </c>
      <c r="E362" s="50"/>
      <c r="F362" s="45" t="str">
        <f t="shared" si="165"/>
        <v/>
      </c>
      <c r="G362" s="82"/>
      <c r="H362" s="45" t="str">
        <f t="shared" si="166"/>
        <v/>
      </c>
      <c r="I362" s="45" t="str">
        <f t="shared" si="167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169"/>
        <v/>
      </c>
      <c r="P362" s="40" t="str">
        <f t="shared" si="170"/>
        <v/>
      </c>
      <c r="Q362" s="40" t="str">
        <f t="shared" si="171"/>
        <v/>
      </c>
      <c r="R362" s="40" t="str">
        <f t="shared" si="172"/>
        <v/>
      </c>
      <c r="S362" s="40" t="str">
        <f t="shared" si="173"/>
        <v/>
      </c>
      <c r="AC362" s="236" t="s">
        <v>4111</v>
      </c>
      <c r="AD362" s="236" t="s">
        <v>4112</v>
      </c>
      <c r="AE362" s="40" t="s">
        <v>3923</v>
      </c>
      <c r="AF362" s="40" t="s">
        <v>3924</v>
      </c>
      <c r="AG362" s="40" t="s">
        <v>3949</v>
      </c>
      <c r="AH362" s="40" t="s">
        <v>3950</v>
      </c>
    </row>
    <row r="363" spans="1:34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168"/>
        <v/>
      </c>
      <c r="E363" s="50"/>
      <c r="F363" s="45" t="str">
        <f t="shared" si="165"/>
        <v/>
      </c>
      <c r="G363" s="82"/>
      <c r="H363" s="45" t="str">
        <f t="shared" si="166"/>
        <v/>
      </c>
      <c r="I363" s="45" t="str">
        <f t="shared" si="167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169"/>
        <v/>
      </c>
      <c r="P363" s="40" t="str">
        <f t="shared" si="170"/>
        <v/>
      </c>
      <c r="Q363" s="40" t="str">
        <f t="shared" si="171"/>
        <v/>
      </c>
      <c r="R363" s="40" t="str">
        <f t="shared" si="172"/>
        <v/>
      </c>
      <c r="S363" s="40" t="str">
        <f t="shared" si="173"/>
        <v/>
      </c>
      <c r="AC363" s="236" t="s">
        <v>2276</v>
      </c>
      <c r="AD363" s="236" t="s">
        <v>677</v>
      </c>
      <c r="AE363" s="40" t="s">
        <v>3923</v>
      </c>
      <c r="AF363" s="40" t="s">
        <v>3924</v>
      </c>
      <c r="AG363" s="40" t="s">
        <v>3949</v>
      </c>
      <c r="AH363" s="40" t="s">
        <v>3950</v>
      </c>
    </row>
    <row r="364" spans="1:34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168"/>
        <v/>
      </c>
      <c r="E364" s="50"/>
      <c r="F364" s="45" t="str">
        <f t="shared" si="165"/>
        <v/>
      </c>
      <c r="G364" s="82"/>
      <c r="H364" s="45" t="str">
        <f t="shared" si="166"/>
        <v/>
      </c>
      <c r="I364" s="45" t="str">
        <f t="shared" si="167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169"/>
        <v/>
      </c>
      <c r="P364" s="40" t="str">
        <f t="shared" si="170"/>
        <v/>
      </c>
      <c r="Q364" s="40" t="str">
        <f t="shared" si="171"/>
        <v/>
      </c>
      <c r="R364" s="40" t="str">
        <f t="shared" si="172"/>
        <v/>
      </c>
      <c r="S364" s="40" t="str">
        <f t="shared" si="173"/>
        <v/>
      </c>
    </row>
    <row r="365" spans="1:34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168"/>
        <v/>
      </c>
      <c r="E365" s="50"/>
      <c r="F365" s="45" t="str">
        <f t="shared" si="165"/>
        <v/>
      </c>
      <c r="G365" s="82"/>
      <c r="H365" s="45" t="str">
        <f t="shared" si="166"/>
        <v/>
      </c>
      <c r="I365" s="45" t="str">
        <f t="shared" si="167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169"/>
        <v/>
      </c>
      <c r="P365" s="40" t="str">
        <f t="shared" si="170"/>
        <v/>
      </c>
      <c r="Q365" s="40" t="str">
        <f t="shared" si="171"/>
        <v/>
      </c>
      <c r="R365" s="40" t="str">
        <f t="shared" si="172"/>
        <v/>
      </c>
      <c r="S365" s="40" t="str">
        <f t="shared" si="173"/>
        <v/>
      </c>
    </row>
    <row r="366" spans="1:34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168"/>
        <v/>
      </c>
      <c r="E366" s="50"/>
      <c r="F366" s="45" t="str">
        <f t="shared" si="165"/>
        <v/>
      </c>
      <c r="G366" s="82"/>
      <c r="H366" s="45" t="str">
        <f t="shared" si="166"/>
        <v/>
      </c>
      <c r="I366" s="45" t="str">
        <f t="shared" si="167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169"/>
        <v/>
      </c>
      <c r="P366" s="40" t="str">
        <f t="shared" si="170"/>
        <v/>
      </c>
      <c r="Q366" s="40" t="str">
        <f t="shared" si="171"/>
        <v/>
      </c>
      <c r="R366" s="40" t="str">
        <f t="shared" si="172"/>
        <v/>
      </c>
      <c r="S366" s="40" t="str">
        <f t="shared" si="173"/>
        <v/>
      </c>
    </row>
    <row r="367" spans="1:34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168"/>
        <v/>
      </c>
      <c r="E367" s="50"/>
      <c r="F367" s="45" t="str">
        <f t="shared" si="165"/>
        <v/>
      </c>
      <c r="G367" s="82"/>
      <c r="H367" s="45" t="str">
        <f t="shared" si="166"/>
        <v/>
      </c>
      <c r="I367" s="45" t="str">
        <f t="shared" si="167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169"/>
        <v/>
      </c>
      <c r="P367" s="40" t="str">
        <f t="shared" si="170"/>
        <v/>
      </c>
      <c r="Q367" s="40" t="str">
        <f t="shared" si="171"/>
        <v/>
      </c>
      <c r="R367" s="40" t="str">
        <f t="shared" si="172"/>
        <v/>
      </c>
      <c r="S367" s="40" t="str">
        <f t="shared" si="173"/>
        <v/>
      </c>
    </row>
    <row r="368" spans="1:34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168"/>
        <v/>
      </c>
      <c r="E368" s="50"/>
      <c r="F368" s="45" t="str">
        <f t="shared" si="165"/>
        <v/>
      </c>
      <c r="G368" s="82"/>
      <c r="H368" s="45" t="str">
        <f t="shared" si="166"/>
        <v/>
      </c>
      <c r="I368" s="45" t="str">
        <f t="shared" si="167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169"/>
        <v/>
      </c>
      <c r="P368" s="40" t="str">
        <f t="shared" si="170"/>
        <v/>
      </c>
      <c r="Q368" s="40" t="str">
        <f t="shared" si="171"/>
        <v/>
      </c>
      <c r="R368" s="40" t="str">
        <f t="shared" si="172"/>
        <v/>
      </c>
      <c r="S368" s="40" t="str">
        <f t="shared" si="173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168"/>
        <v/>
      </c>
      <c r="E369" s="50"/>
      <c r="F369" s="45" t="str">
        <f t="shared" si="165"/>
        <v/>
      </c>
      <c r="G369" s="82"/>
      <c r="H369" s="45" t="str">
        <f t="shared" si="166"/>
        <v/>
      </c>
      <c r="I369" s="45" t="str">
        <f t="shared" si="167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169"/>
        <v/>
      </c>
      <c r="P369" s="40" t="str">
        <f t="shared" si="170"/>
        <v/>
      </c>
      <c r="Q369" s="40" t="str">
        <f t="shared" si="171"/>
        <v/>
      </c>
      <c r="R369" s="40" t="str">
        <f t="shared" si="172"/>
        <v/>
      </c>
      <c r="S369" s="40" t="str">
        <f t="shared" si="173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168"/>
        <v/>
      </c>
      <c r="E370" s="50"/>
      <c r="F370" s="45" t="str">
        <f t="shared" si="165"/>
        <v/>
      </c>
      <c r="G370" s="82"/>
      <c r="H370" s="45" t="str">
        <f t="shared" si="166"/>
        <v/>
      </c>
      <c r="I370" s="45" t="str">
        <f t="shared" si="167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169"/>
        <v/>
      </c>
      <c r="P370" s="40" t="str">
        <f t="shared" si="170"/>
        <v/>
      </c>
      <c r="Q370" s="40" t="str">
        <f t="shared" si="171"/>
        <v/>
      </c>
      <c r="R370" s="40" t="str">
        <f t="shared" si="172"/>
        <v/>
      </c>
      <c r="S370" s="40" t="str">
        <f t="shared" si="173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168"/>
        <v/>
      </c>
      <c r="E371" s="50"/>
      <c r="F371" s="45" t="str">
        <f t="shared" si="165"/>
        <v/>
      </c>
      <c r="G371" s="82"/>
      <c r="H371" s="45" t="str">
        <f t="shared" si="166"/>
        <v/>
      </c>
      <c r="I371" s="45" t="str">
        <f t="shared" si="167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169"/>
        <v/>
      </c>
      <c r="P371" s="40" t="str">
        <f t="shared" si="170"/>
        <v/>
      </c>
      <c r="Q371" s="40" t="str">
        <f t="shared" si="171"/>
        <v/>
      </c>
      <c r="R371" s="40" t="str">
        <f t="shared" si="172"/>
        <v/>
      </c>
      <c r="S371" s="40" t="str">
        <f t="shared" si="173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168"/>
        <v/>
      </c>
      <c r="E372" s="50"/>
      <c r="F372" s="45" t="str">
        <f t="shared" si="165"/>
        <v/>
      </c>
      <c r="G372" s="82"/>
      <c r="H372" s="45" t="str">
        <f t="shared" si="166"/>
        <v/>
      </c>
      <c r="I372" s="45" t="str">
        <f t="shared" si="167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169"/>
        <v/>
      </c>
      <c r="P372" s="40" t="str">
        <f t="shared" si="170"/>
        <v/>
      </c>
      <c r="Q372" s="40" t="str">
        <f t="shared" si="171"/>
        <v/>
      </c>
      <c r="R372" s="40" t="str">
        <f t="shared" si="172"/>
        <v/>
      </c>
      <c r="S372" s="40" t="str">
        <f t="shared" si="173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168"/>
        <v/>
      </c>
      <c r="E373" s="50"/>
      <c r="F373" s="45" t="str">
        <f t="shared" si="165"/>
        <v/>
      </c>
      <c r="G373" s="82"/>
      <c r="H373" s="45" t="str">
        <f t="shared" si="166"/>
        <v/>
      </c>
      <c r="I373" s="45" t="str">
        <f t="shared" si="167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169"/>
        <v/>
      </c>
      <c r="P373" s="40" t="str">
        <f t="shared" si="170"/>
        <v/>
      </c>
      <c r="Q373" s="40" t="str">
        <f t="shared" si="171"/>
        <v/>
      </c>
      <c r="R373" s="40" t="str">
        <f t="shared" si="172"/>
        <v/>
      </c>
      <c r="S373" s="40" t="str">
        <f t="shared" si="173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168"/>
        <v/>
      </c>
      <c r="E374" s="50"/>
      <c r="F374" s="45" t="str">
        <f t="shared" si="165"/>
        <v/>
      </c>
      <c r="G374" s="82"/>
      <c r="H374" s="45" t="str">
        <f t="shared" si="166"/>
        <v/>
      </c>
      <c r="I374" s="45" t="str">
        <f t="shared" si="167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169"/>
        <v/>
      </c>
      <c r="P374" s="40" t="str">
        <f t="shared" si="170"/>
        <v/>
      </c>
      <c r="Q374" s="40" t="str">
        <f t="shared" si="171"/>
        <v/>
      </c>
      <c r="R374" s="40" t="str">
        <f t="shared" si="172"/>
        <v/>
      </c>
      <c r="S374" s="40" t="str">
        <f t="shared" si="173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168"/>
        <v/>
      </c>
      <c r="E375" s="50"/>
      <c r="F375" s="45" t="str">
        <f t="shared" si="165"/>
        <v/>
      </c>
      <c r="G375" s="82"/>
      <c r="H375" s="45" t="str">
        <f t="shared" si="166"/>
        <v/>
      </c>
      <c r="I375" s="45" t="str">
        <f t="shared" si="167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169"/>
        <v/>
      </c>
      <c r="P375" s="40" t="str">
        <f t="shared" si="170"/>
        <v/>
      </c>
      <c r="Q375" s="40" t="str">
        <f t="shared" si="171"/>
        <v/>
      </c>
      <c r="R375" s="40" t="str">
        <f t="shared" si="172"/>
        <v/>
      </c>
      <c r="S375" s="40" t="str">
        <f t="shared" si="173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168"/>
        <v/>
      </c>
      <c r="E376" s="50"/>
      <c r="F376" s="45" t="str">
        <f t="shared" si="165"/>
        <v/>
      </c>
      <c r="G376" s="82"/>
      <c r="H376" s="45" t="str">
        <f t="shared" si="166"/>
        <v/>
      </c>
      <c r="I376" s="45" t="str">
        <f t="shared" si="167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169"/>
        <v/>
      </c>
      <c r="P376" s="40" t="str">
        <f t="shared" si="170"/>
        <v/>
      </c>
      <c r="Q376" s="40" t="str">
        <f t="shared" si="171"/>
        <v/>
      </c>
      <c r="R376" s="40" t="str">
        <f t="shared" si="172"/>
        <v/>
      </c>
      <c r="S376" s="40" t="str">
        <f t="shared" si="173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168"/>
        <v/>
      </c>
      <c r="E377" s="50"/>
      <c r="F377" s="45" t="str">
        <f t="shared" si="165"/>
        <v/>
      </c>
      <c r="G377" s="82"/>
      <c r="H377" s="45" t="str">
        <f t="shared" si="166"/>
        <v/>
      </c>
      <c r="I377" s="45" t="str">
        <f t="shared" si="167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169"/>
        <v/>
      </c>
      <c r="P377" s="40" t="str">
        <f t="shared" si="170"/>
        <v/>
      </c>
      <c r="Q377" s="40" t="str">
        <f t="shared" si="171"/>
        <v/>
      </c>
      <c r="R377" s="40" t="str">
        <f t="shared" si="172"/>
        <v/>
      </c>
      <c r="S377" s="40" t="str">
        <f t="shared" si="173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168"/>
        <v/>
      </c>
      <c r="E378" s="50"/>
      <c r="F378" s="45" t="str">
        <f t="shared" si="165"/>
        <v/>
      </c>
      <c r="G378" s="82"/>
      <c r="H378" s="45" t="str">
        <f t="shared" si="166"/>
        <v/>
      </c>
      <c r="I378" s="45" t="str">
        <f t="shared" si="167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169"/>
        <v/>
      </c>
      <c r="P378" s="40" t="str">
        <f t="shared" si="170"/>
        <v/>
      </c>
      <c r="Q378" s="40" t="str">
        <f t="shared" si="171"/>
        <v/>
      </c>
      <c r="R378" s="40" t="str">
        <f t="shared" si="172"/>
        <v/>
      </c>
      <c r="S378" s="40" t="str">
        <f t="shared" si="173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168"/>
        <v/>
      </c>
      <c r="E379" s="50"/>
      <c r="F379" s="45" t="str">
        <f t="shared" si="165"/>
        <v/>
      </c>
      <c r="G379" s="82"/>
      <c r="H379" s="45" t="str">
        <f t="shared" si="166"/>
        <v/>
      </c>
      <c r="I379" s="45" t="str">
        <f t="shared" si="167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169"/>
        <v/>
      </c>
      <c r="P379" s="40" t="str">
        <f t="shared" si="170"/>
        <v/>
      </c>
      <c r="Q379" s="40" t="str">
        <f t="shared" si="171"/>
        <v/>
      </c>
      <c r="R379" s="40" t="str">
        <f t="shared" si="172"/>
        <v/>
      </c>
      <c r="S379" s="40" t="str">
        <f t="shared" si="173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168"/>
        <v/>
      </c>
      <c r="E380" s="50"/>
      <c r="F380" s="45" t="str">
        <f t="shared" si="165"/>
        <v/>
      </c>
      <c r="G380" s="82"/>
      <c r="H380" s="45" t="str">
        <f t="shared" si="166"/>
        <v/>
      </c>
      <c r="I380" s="45" t="str">
        <f t="shared" si="167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169"/>
        <v/>
      </c>
      <c r="P380" s="40" t="str">
        <f t="shared" si="170"/>
        <v/>
      </c>
      <c r="Q380" s="40" t="str">
        <f t="shared" si="171"/>
        <v/>
      </c>
      <c r="R380" s="40" t="str">
        <f t="shared" si="172"/>
        <v/>
      </c>
      <c r="S380" s="40" t="str">
        <f t="shared" si="173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168"/>
        <v/>
      </c>
      <c r="E381" s="50"/>
      <c r="F381" s="45" t="str">
        <f t="shared" si="165"/>
        <v/>
      </c>
      <c r="G381" s="82"/>
      <c r="H381" s="45" t="str">
        <f t="shared" si="166"/>
        <v/>
      </c>
      <c r="I381" s="45" t="str">
        <f t="shared" si="167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169"/>
        <v/>
      </c>
      <c r="P381" s="40" t="str">
        <f t="shared" si="170"/>
        <v/>
      </c>
      <c r="Q381" s="40" t="str">
        <f t="shared" si="171"/>
        <v/>
      </c>
      <c r="R381" s="40" t="str">
        <f t="shared" si="172"/>
        <v/>
      </c>
      <c r="S381" s="40" t="str">
        <f t="shared" si="173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168"/>
        <v/>
      </c>
      <c r="E382" s="50"/>
      <c r="F382" s="45" t="str">
        <f t="shared" si="165"/>
        <v/>
      </c>
      <c r="G382" s="82"/>
      <c r="H382" s="45" t="str">
        <f t="shared" si="166"/>
        <v/>
      </c>
      <c r="I382" s="45" t="str">
        <f t="shared" si="167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169"/>
        <v/>
      </c>
      <c r="P382" s="40" t="str">
        <f t="shared" si="170"/>
        <v/>
      </c>
      <c r="Q382" s="40" t="str">
        <f t="shared" si="171"/>
        <v/>
      </c>
      <c r="R382" s="40" t="str">
        <f t="shared" si="172"/>
        <v/>
      </c>
      <c r="S382" s="40" t="str">
        <f t="shared" si="173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168"/>
        <v/>
      </c>
      <c r="E383" s="50"/>
      <c r="F383" s="45" t="str">
        <f t="shared" si="165"/>
        <v/>
      </c>
      <c r="G383" s="82"/>
      <c r="H383" s="45" t="str">
        <f t="shared" si="166"/>
        <v/>
      </c>
      <c r="I383" s="45" t="str">
        <f t="shared" si="167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169"/>
        <v/>
      </c>
      <c r="P383" s="40" t="str">
        <f t="shared" si="170"/>
        <v/>
      </c>
      <c r="Q383" s="40" t="str">
        <f t="shared" si="171"/>
        <v/>
      </c>
      <c r="R383" s="40" t="str">
        <f t="shared" si="172"/>
        <v/>
      </c>
      <c r="S383" s="40" t="str">
        <f t="shared" si="173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168"/>
        <v/>
      </c>
      <c r="E384" s="50"/>
      <c r="F384" s="45" t="str">
        <f t="shared" si="165"/>
        <v/>
      </c>
      <c r="G384" s="82"/>
      <c r="H384" s="45" t="str">
        <f t="shared" si="166"/>
        <v/>
      </c>
      <c r="I384" s="45" t="str">
        <f t="shared" si="167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169"/>
        <v/>
      </c>
      <c r="P384" s="40" t="str">
        <f t="shared" si="170"/>
        <v/>
      </c>
      <c r="Q384" s="40" t="str">
        <f t="shared" si="171"/>
        <v/>
      </c>
      <c r="R384" s="40" t="str">
        <f t="shared" si="172"/>
        <v/>
      </c>
      <c r="S384" s="40" t="str">
        <f t="shared" si="173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168"/>
        <v/>
      </c>
      <c r="E385" s="50"/>
      <c r="F385" s="45" t="str">
        <f t="shared" si="165"/>
        <v/>
      </c>
      <c r="G385" s="82"/>
      <c r="H385" s="45" t="str">
        <f t="shared" si="166"/>
        <v/>
      </c>
      <c r="I385" s="45" t="str">
        <f t="shared" si="167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169"/>
        <v/>
      </c>
      <c r="P385" s="40" t="str">
        <f t="shared" si="170"/>
        <v/>
      </c>
      <c r="Q385" s="40" t="str">
        <f t="shared" si="171"/>
        <v/>
      </c>
      <c r="R385" s="40" t="str">
        <f t="shared" si="172"/>
        <v/>
      </c>
      <c r="S385" s="40" t="str">
        <f t="shared" si="173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168"/>
        <v/>
      </c>
      <c r="E386" s="50"/>
      <c r="F386" s="45" t="str">
        <f t="shared" si="165"/>
        <v/>
      </c>
      <c r="G386" s="82"/>
      <c r="H386" s="45" t="str">
        <f t="shared" si="166"/>
        <v/>
      </c>
      <c r="I386" s="45" t="str">
        <f t="shared" si="167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169"/>
        <v/>
      </c>
      <c r="P386" s="40" t="str">
        <f t="shared" si="170"/>
        <v/>
      </c>
      <c r="Q386" s="40" t="str">
        <f t="shared" si="171"/>
        <v/>
      </c>
      <c r="R386" s="40" t="str">
        <f t="shared" si="172"/>
        <v/>
      </c>
      <c r="S386" s="40" t="str">
        <f t="shared" si="173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si="168"/>
        <v/>
      </c>
      <c r="E387" s="50"/>
      <c r="F387" s="45" t="str">
        <f t="shared" si="165"/>
        <v/>
      </c>
      <c r="G387" s="82"/>
      <c r="H387" s="45" t="str">
        <f t="shared" si="166"/>
        <v/>
      </c>
      <c r="I387" s="45" t="str">
        <f t="shared" si="167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169"/>
        <v/>
      </c>
      <c r="P387" s="40" t="str">
        <f t="shared" si="170"/>
        <v/>
      </c>
      <c r="Q387" s="40" t="str">
        <f t="shared" si="171"/>
        <v/>
      </c>
      <c r="R387" s="40" t="str">
        <f t="shared" si="172"/>
        <v/>
      </c>
      <c r="S387" s="40" t="str">
        <f t="shared" si="173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168"/>
        <v/>
      </c>
      <c r="E388" s="50"/>
      <c r="F388" s="45" t="str">
        <f t="shared" ref="F388:F451" si="174">IFERROR(VLOOKUP(E388,$W$5:$Y$148,2,FALSE),"")</f>
        <v/>
      </c>
      <c r="G388" s="82"/>
      <c r="H388" s="45" t="str">
        <f t="shared" ref="H388:H451" si="175">IFERROR(VLOOKUP(G388,$AC$6:$AD$363,2,FALSE),"")</f>
        <v/>
      </c>
      <c r="I388" s="45" t="str">
        <f t="shared" ref="I388:I451" si="176">IFERROR(VLOOKUP(G388,$AC$6:$AG$363,3,FALSE),"")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si="169"/>
        <v/>
      </c>
      <c r="P388" s="40" t="str">
        <f t="shared" si="170"/>
        <v/>
      </c>
      <c r="Q388" s="40" t="str">
        <f t="shared" si="171"/>
        <v/>
      </c>
      <c r="R388" s="40" t="str">
        <f t="shared" si="172"/>
        <v/>
      </c>
      <c r="S388" s="40" t="str">
        <f t="shared" si="173"/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168"/>
        <v/>
      </c>
      <c r="E389" s="50"/>
      <c r="F389" s="45" t="str">
        <f t="shared" si="174"/>
        <v/>
      </c>
      <c r="G389" s="82"/>
      <c r="H389" s="45" t="str">
        <f t="shared" si="175"/>
        <v/>
      </c>
      <c r="I389" s="45" t="str">
        <f t="shared" si="176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169"/>
        <v/>
      </c>
      <c r="P389" s="40" t="str">
        <f t="shared" si="170"/>
        <v/>
      </c>
      <c r="Q389" s="40" t="str">
        <f t="shared" si="171"/>
        <v/>
      </c>
      <c r="R389" s="40" t="str">
        <f t="shared" si="172"/>
        <v/>
      </c>
      <c r="S389" s="40" t="str">
        <f t="shared" si="1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168"/>
        <v/>
      </c>
      <c r="E390" s="50"/>
      <c r="F390" s="45" t="str">
        <f t="shared" si="174"/>
        <v/>
      </c>
      <c r="G390" s="82"/>
      <c r="H390" s="45" t="str">
        <f t="shared" si="175"/>
        <v/>
      </c>
      <c r="I390" s="45" t="str">
        <f t="shared" si="176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169"/>
        <v/>
      </c>
      <c r="P390" s="40" t="str">
        <f t="shared" si="170"/>
        <v/>
      </c>
      <c r="Q390" s="40" t="str">
        <f t="shared" si="171"/>
        <v/>
      </c>
      <c r="R390" s="40" t="str">
        <f t="shared" si="172"/>
        <v/>
      </c>
      <c r="S390" s="40" t="str">
        <f t="shared" si="1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168"/>
        <v/>
      </c>
      <c r="E391" s="50"/>
      <c r="F391" s="45" t="str">
        <f t="shared" si="174"/>
        <v/>
      </c>
      <c r="G391" s="82"/>
      <c r="H391" s="45" t="str">
        <f t="shared" si="175"/>
        <v/>
      </c>
      <c r="I391" s="45" t="str">
        <f t="shared" si="176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169"/>
        <v/>
      </c>
      <c r="P391" s="40" t="str">
        <f t="shared" si="170"/>
        <v/>
      </c>
      <c r="Q391" s="40" t="str">
        <f t="shared" si="171"/>
        <v/>
      </c>
      <c r="R391" s="40" t="str">
        <f t="shared" si="172"/>
        <v/>
      </c>
      <c r="S391" s="40" t="str">
        <f t="shared" si="1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168"/>
        <v/>
      </c>
      <c r="E392" s="50"/>
      <c r="F392" s="45" t="str">
        <f t="shared" si="174"/>
        <v/>
      </c>
      <c r="G392" s="82"/>
      <c r="H392" s="45" t="str">
        <f t="shared" si="175"/>
        <v/>
      </c>
      <c r="I392" s="45" t="str">
        <f t="shared" si="176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169"/>
        <v/>
      </c>
      <c r="P392" s="40" t="str">
        <f t="shared" si="170"/>
        <v/>
      </c>
      <c r="Q392" s="40" t="str">
        <f t="shared" si="171"/>
        <v/>
      </c>
      <c r="R392" s="40" t="str">
        <f t="shared" si="172"/>
        <v/>
      </c>
      <c r="S392" s="40" t="str">
        <f t="shared" si="1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168"/>
        <v/>
      </c>
      <c r="E393" s="50"/>
      <c r="F393" s="45" t="str">
        <f t="shared" si="174"/>
        <v/>
      </c>
      <c r="G393" s="82"/>
      <c r="H393" s="45" t="str">
        <f t="shared" si="175"/>
        <v/>
      </c>
      <c r="I393" s="45" t="str">
        <f t="shared" si="176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169"/>
        <v/>
      </c>
      <c r="P393" s="40" t="str">
        <f t="shared" si="170"/>
        <v/>
      </c>
      <c r="Q393" s="40" t="str">
        <f t="shared" si="171"/>
        <v/>
      </c>
      <c r="R393" s="40" t="str">
        <f t="shared" si="172"/>
        <v/>
      </c>
      <c r="S393" s="40" t="str">
        <f t="shared" si="1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168"/>
        <v/>
      </c>
      <c r="E394" s="50"/>
      <c r="F394" s="45" t="str">
        <f t="shared" si="174"/>
        <v/>
      </c>
      <c r="G394" s="82"/>
      <c r="H394" s="45" t="str">
        <f t="shared" si="175"/>
        <v/>
      </c>
      <c r="I394" s="45" t="str">
        <f t="shared" si="176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169"/>
        <v/>
      </c>
      <c r="P394" s="40" t="str">
        <f t="shared" si="170"/>
        <v/>
      </c>
      <c r="Q394" s="40" t="str">
        <f t="shared" si="171"/>
        <v/>
      </c>
      <c r="R394" s="40" t="str">
        <f t="shared" si="172"/>
        <v/>
      </c>
      <c r="S394" s="40" t="str">
        <f t="shared" si="1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168"/>
        <v/>
      </c>
      <c r="E395" s="50"/>
      <c r="F395" s="45" t="str">
        <f t="shared" si="174"/>
        <v/>
      </c>
      <c r="G395" s="82"/>
      <c r="H395" s="45" t="str">
        <f t="shared" si="175"/>
        <v/>
      </c>
      <c r="I395" s="45" t="str">
        <f t="shared" si="176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169"/>
        <v/>
      </c>
      <c r="P395" s="40" t="str">
        <f t="shared" si="170"/>
        <v/>
      </c>
      <c r="Q395" s="40" t="str">
        <f t="shared" si="171"/>
        <v/>
      </c>
      <c r="R395" s="40" t="str">
        <f t="shared" si="172"/>
        <v/>
      </c>
      <c r="S395" s="40" t="str">
        <f t="shared" si="1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168"/>
        <v/>
      </c>
      <c r="E396" s="50"/>
      <c r="F396" s="45" t="str">
        <f t="shared" si="174"/>
        <v/>
      </c>
      <c r="G396" s="82"/>
      <c r="H396" s="45" t="str">
        <f t="shared" si="175"/>
        <v/>
      </c>
      <c r="I396" s="45" t="str">
        <f t="shared" si="176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169"/>
        <v/>
      </c>
      <c r="P396" s="40" t="str">
        <f t="shared" si="170"/>
        <v/>
      </c>
      <c r="Q396" s="40" t="str">
        <f t="shared" si="171"/>
        <v/>
      </c>
      <c r="R396" s="40" t="str">
        <f t="shared" si="172"/>
        <v/>
      </c>
      <c r="S396" s="40" t="str">
        <f t="shared" si="1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168"/>
        <v/>
      </c>
      <c r="E397" s="50"/>
      <c r="F397" s="45" t="str">
        <f t="shared" si="174"/>
        <v/>
      </c>
      <c r="G397" s="82"/>
      <c r="H397" s="45" t="str">
        <f t="shared" si="175"/>
        <v/>
      </c>
      <c r="I397" s="45" t="str">
        <f t="shared" si="176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169"/>
        <v/>
      </c>
      <c r="P397" s="40" t="str">
        <f t="shared" si="170"/>
        <v/>
      </c>
      <c r="Q397" s="40" t="str">
        <f t="shared" si="171"/>
        <v/>
      </c>
      <c r="R397" s="40" t="str">
        <f t="shared" si="172"/>
        <v/>
      </c>
      <c r="S397" s="40" t="str">
        <f t="shared" si="1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168"/>
        <v/>
      </c>
      <c r="E398" s="50"/>
      <c r="F398" s="45" t="str">
        <f t="shared" si="174"/>
        <v/>
      </c>
      <c r="G398" s="82"/>
      <c r="H398" s="45" t="str">
        <f t="shared" si="175"/>
        <v/>
      </c>
      <c r="I398" s="45" t="str">
        <f t="shared" si="176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169"/>
        <v/>
      </c>
      <c r="P398" s="40" t="str">
        <f t="shared" si="170"/>
        <v/>
      </c>
      <c r="Q398" s="40" t="str">
        <f t="shared" si="171"/>
        <v/>
      </c>
      <c r="R398" s="40" t="str">
        <f t="shared" si="172"/>
        <v/>
      </c>
      <c r="S398" s="40" t="str">
        <f t="shared" si="1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168"/>
        <v/>
      </c>
      <c r="E399" s="50"/>
      <c r="F399" s="45" t="str">
        <f t="shared" si="174"/>
        <v/>
      </c>
      <c r="G399" s="82"/>
      <c r="H399" s="45" t="str">
        <f t="shared" si="175"/>
        <v/>
      </c>
      <c r="I399" s="45" t="str">
        <f t="shared" si="176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169"/>
        <v/>
      </c>
      <c r="P399" s="40" t="str">
        <f t="shared" si="170"/>
        <v/>
      </c>
      <c r="Q399" s="40" t="str">
        <f t="shared" si="171"/>
        <v/>
      </c>
      <c r="R399" s="40" t="str">
        <f t="shared" si="172"/>
        <v/>
      </c>
      <c r="S399" s="40" t="str">
        <f t="shared" si="1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168"/>
        <v/>
      </c>
      <c r="E400" s="50"/>
      <c r="F400" s="45" t="str">
        <f t="shared" si="174"/>
        <v/>
      </c>
      <c r="G400" s="82"/>
      <c r="H400" s="45" t="str">
        <f t="shared" si="175"/>
        <v/>
      </c>
      <c r="I400" s="45" t="str">
        <f t="shared" si="176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169"/>
        <v/>
      </c>
      <c r="P400" s="40" t="str">
        <f t="shared" si="170"/>
        <v/>
      </c>
      <c r="Q400" s="40" t="str">
        <f t="shared" si="171"/>
        <v/>
      </c>
      <c r="R400" s="40" t="str">
        <f t="shared" si="172"/>
        <v/>
      </c>
      <c r="S400" s="40" t="str">
        <f t="shared" si="1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168"/>
        <v/>
      </c>
      <c r="E401" s="50"/>
      <c r="F401" s="45" t="str">
        <f t="shared" si="174"/>
        <v/>
      </c>
      <c r="G401" s="82"/>
      <c r="H401" s="45" t="str">
        <f t="shared" si="175"/>
        <v/>
      </c>
      <c r="I401" s="45" t="str">
        <f t="shared" si="176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169"/>
        <v/>
      </c>
      <c r="P401" s="40" t="str">
        <f t="shared" si="170"/>
        <v/>
      </c>
      <c r="Q401" s="40" t="str">
        <f t="shared" si="171"/>
        <v/>
      </c>
      <c r="R401" s="40" t="str">
        <f t="shared" si="172"/>
        <v/>
      </c>
      <c r="S401" s="40" t="str">
        <f t="shared" si="1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168"/>
        <v/>
      </c>
      <c r="E402" s="50"/>
      <c r="F402" s="45" t="str">
        <f t="shared" si="174"/>
        <v/>
      </c>
      <c r="G402" s="82"/>
      <c r="H402" s="45" t="str">
        <f t="shared" si="175"/>
        <v/>
      </c>
      <c r="I402" s="45" t="str">
        <f t="shared" si="176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169"/>
        <v/>
      </c>
      <c r="P402" s="40" t="str">
        <f t="shared" si="170"/>
        <v/>
      </c>
      <c r="Q402" s="40" t="str">
        <f t="shared" si="171"/>
        <v/>
      </c>
      <c r="R402" s="40" t="str">
        <f t="shared" si="172"/>
        <v/>
      </c>
      <c r="S402" s="40" t="str">
        <f t="shared" si="1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168"/>
        <v/>
      </c>
      <c r="E403" s="50"/>
      <c r="F403" s="45" t="str">
        <f t="shared" si="174"/>
        <v/>
      </c>
      <c r="G403" s="82"/>
      <c r="H403" s="45" t="str">
        <f t="shared" si="175"/>
        <v/>
      </c>
      <c r="I403" s="45" t="str">
        <f t="shared" si="176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169"/>
        <v/>
      </c>
      <c r="P403" s="40" t="str">
        <f t="shared" si="170"/>
        <v/>
      </c>
      <c r="Q403" s="40" t="str">
        <f t="shared" si="171"/>
        <v/>
      </c>
      <c r="R403" s="40" t="str">
        <f t="shared" si="172"/>
        <v/>
      </c>
      <c r="S403" s="40" t="str">
        <f t="shared" si="1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168"/>
        <v/>
      </c>
      <c r="E404" s="50"/>
      <c r="F404" s="45" t="str">
        <f t="shared" si="174"/>
        <v/>
      </c>
      <c r="G404" s="82"/>
      <c r="H404" s="45" t="str">
        <f t="shared" si="175"/>
        <v/>
      </c>
      <c r="I404" s="45" t="str">
        <f t="shared" si="176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169"/>
        <v/>
      </c>
      <c r="P404" s="40" t="str">
        <f t="shared" si="170"/>
        <v/>
      </c>
      <c r="Q404" s="40" t="str">
        <f t="shared" si="171"/>
        <v/>
      </c>
      <c r="R404" s="40" t="str">
        <f t="shared" si="172"/>
        <v/>
      </c>
      <c r="S404" s="40" t="str">
        <f t="shared" si="1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168"/>
        <v/>
      </c>
      <c r="E405" s="50"/>
      <c r="F405" s="45" t="str">
        <f t="shared" si="174"/>
        <v/>
      </c>
      <c r="G405" s="82"/>
      <c r="H405" s="45" t="str">
        <f t="shared" si="175"/>
        <v/>
      </c>
      <c r="I405" s="45" t="str">
        <f t="shared" si="176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169"/>
        <v/>
      </c>
      <c r="P405" s="40" t="str">
        <f t="shared" si="170"/>
        <v/>
      </c>
      <c r="Q405" s="40" t="str">
        <f t="shared" si="171"/>
        <v/>
      </c>
      <c r="R405" s="40" t="str">
        <f t="shared" si="172"/>
        <v/>
      </c>
      <c r="S405" s="40" t="str">
        <f t="shared" si="1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ref="D406:D469" si="177">IFERROR(VLOOKUP(C406,$T$6:$U$24,2,FALSE),"")</f>
        <v/>
      </c>
      <c r="E406" s="50"/>
      <c r="F406" s="45" t="str">
        <f t="shared" si="174"/>
        <v/>
      </c>
      <c r="G406" s="82"/>
      <c r="H406" s="45" t="str">
        <f t="shared" si="175"/>
        <v/>
      </c>
      <c r="I406" s="45" t="str">
        <f t="shared" si="176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169"/>
        <v/>
      </c>
      <c r="P406" s="40" t="str">
        <f t="shared" si="170"/>
        <v/>
      </c>
      <c r="Q406" s="40" t="str">
        <f t="shared" si="171"/>
        <v/>
      </c>
      <c r="R406" s="40" t="str">
        <f t="shared" si="172"/>
        <v/>
      </c>
      <c r="S406" s="40" t="str">
        <f t="shared" si="1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177"/>
        <v/>
      </c>
      <c r="E407" s="50"/>
      <c r="F407" s="45" t="str">
        <f t="shared" si="174"/>
        <v/>
      </c>
      <c r="G407" s="82"/>
      <c r="H407" s="45" t="str">
        <f t="shared" si="175"/>
        <v/>
      </c>
      <c r="I407" s="45" t="str">
        <f t="shared" si="176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ref="O407:O470" si="178">LEFT(E407,3)</f>
        <v/>
      </c>
      <c r="P407" s="40" t="str">
        <f t="shared" ref="P407:P470" si="179">LEFT(E407,2)</f>
        <v/>
      </c>
      <c r="Q407" s="40" t="str">
        <f t="shared" ref="Q407:Q470" si="180">LEFT(C407,3)</f>
        <v/>
      </c>
      <c r="R407" s="40" t="str">
        <f t="shared" ref="R407:R470" si="181">MID(I407,2,2)</f>
        <v/>
      </c>
      <c r="S407" s="40" t="str">
        <f t="shared" ref="S407:S470" si="182">LEFT(E407,1)</f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177"/>
        <v/>
      </c>
      <c r="E408" s="50"/>
      <c r="F408" s="45" t="str">
        <f t="shared" si="174"/>
        <v/>
      </c>
      <c r="G408" s="82"/>
      <c r="H408" s="45" t="str">
        <f t="shared" si="175"/>
        <v/>
      </c>
      <c r="I408" s="45" t="str">
        <f t="shared" si="176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178"/>
        <v/>
      </c>
      <c r="P408" s="40" t="str">
        <f t="shared" si="179"/>
        <v/>
      </c>
      <c r="Q408" s="40" t="str">
        <f t="shared" si="180"/>
        <v/>
      </c>
      <c r="R408" s="40" t="str">
        <f t="shared" si="181"/>
        <v/>
      </c>
      <c r="S408" s="40" t="str">
        <f t="shared" si="182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177"/>
        <v/>
      </c>
      <c r="E409" s="50"/>
      <c r="F409" s="45" t="str">
        <f t="shared" si="174"/>
        <v/>
      </c>
      <c r="G409" s="82"/>
      <c r="H409" s="45" t="str">
        <f t="shared" si="175"/>
        <v/>
      </c>
      <c r="I409" s="45" t="str">
        <f t="shared" si="176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178"/>
        <v/>
      </c>
      <c r="P409" s="40" t="str">
        <f t="shared" si="179"/>
        <v/>
      </c>
      <c r="Q409" s="40" t="str">
        <f t="shared" si="180"/>
        <v/>
      </c>
      <c r="R409" s="40" t="str">
        <f t="shared" si="181"/>
        <v/>
      </c>
      <c r="S409" s="40" t="str">
        <f t="shared" si="182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177"/>
        <v/>
      </c>
      <c r="E410" s="50"/>
      <c r="F410" s="45" t="str">
        <f t="shared" si="174"/>
        <v/>
      </c>
      <c r="G410" s="82"/>
      <c r="H410" s="45" t="str">
        <f t="shared" si="175"/>
        <v/>
      </c>
      <c r="I410" s="45" t="str">
        <f t="shared" si="176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178"/>
        <v/>
      </c>
      <c r="P410" s="40" t="str">
        <f t="shared" si="179"/>
        <v/>
      </c>
      <c r="Q410" s="40" t="str">
        <f t="shared" si="180"/>
        <v/>
      </c>
      <c r="R410" s="40" t="str">
        <f t="shared" si="181"/>
        <v/>
      </c>
      <c r="S410" s="40" t="str">
        <f t="shared" si="182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177"/>
        <v/>
      </c>
      <c r="E411" s="50"/>
      <c r="F411" s="45" t="str">
        <f t="shared" si="174"/>
        <v/>
      </c>
      <c r="G411" s="82"/>
      <c r="H411" s="45" t="str">
        <f t="shared" si="175"/>
        <v/>
      </c>
      <c r="I411" s="45" t="str">
        <f t="shared" si="176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178"/>
        <v/>
      </c>
      <c r="P411" s="40" t="str">
        <f t="shared" si="179"/>
        <v/>
      </c>
      <c r="Q411" s="40" t="str">
        <f t="shared" si="180"/>
        <v/>
      </c>
      <c r="R411" s="40" t="str">
        <f t="shared" si="181"/>
        <v/>
      </c>
      <c r="S411" s="40" t="str">
        <f t="shared" si="182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177"/>
        <v/>
      </c>
      <c r="E412" s="50"/>
      <c r="F412" s="45" t="str">
        <f t="shared" si="174"/>
        <v/>
      </c>
      <c r="G412" s="82"/>
      <c r="H412" s="45" t="str">
        <f t="shared" si="175"/>
        <v/>
      </c>
      <c r="I412" s="45" t="str">
        <f t="shared" si="176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178"/>
        <v/>
      </c>
      <c r="P412" s="40" t="str">
        <f t="shared" si="179"/>
        <v/>
      </c>
      <c r="Q412" s="40" t="str">
        <f t="shared" si="180"/>
        <v/>
      </c>
      <c r="R412" s="40" t="str">
        <f t="shared" si="181"/>
        <v/>
      </c>
      <c r="S412" s="40" t="str">
        <f t="shared" si="182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177"/>
        <v/>
      </c>
      <c r="E413" s="50"/>
      <c r="F413" s="45" t="str">
        <f t="shared" si="174"/>
        <v/>
      </c>
      <c r="G413" s="82"/>
      <c r="H413" s="45" t="str">
        <f t="shared" si="175"/>
        <v/>
      </c>
      <c r="I413" s="45" t="str">
        <f t="shared" si="176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178"/>
        <v/>
      </c>
      <c r="P413" s="40" t="str">
        <f t="shared" si="179"/>
        <v/>
      </c>
      <c r="Q413" s="40" t="str">
        <f t="shared" si="180"/>
        <v/>
      </c>
      <c r="R413" s="40" t="str">
        <f t="shared" si="181"/>
        <v/>
      </c>
      <c r="S413" s="40" t="str">
        <f t="shared" si="182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177"/>
        <v/>
      </c>
      <c r="E414" s="50"/>
      <c r="F414" s="45" t="str">
        <f t="shared" si="174"/>
        <v/>
      </c>
      <c r="G414" s="82"/>
      <c r="H414" s="45" t="str">
        <f t="shared" si="175"/>
        <v/>
      </c>
      <c r="I414" s="45" t="str">
        <f t="shared" si="176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178"/>
        <v/>
      </c>
      <c r="P414" s="40" t="str">
        <f t="shared" si="179"/>
        <v/>
      </c>
      <c r="Q414" s="40" t="str">
        <f t="shared" si="180"/>
        <v/>
      </c>
      <c r="R414" s="40" t="str">
        <f t="shared" si="181"/>
        <v/>
      </c>
      <c r="S414" s="40" t="str">
        <f t="shared" si="182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177"/>
        <v/>
      </c>
      <c r="E415" s="50"/>
      <c r="F415" s="45" t="str">
        <f t="shared" si="174"/>
        <v/>
      </c>
      <c r="G415" s="82"/>
      <c r="H415" s="45" t="str">
        <f t="shared" si="175"/>
        <v/>
      </c>
      <c r="I415" s="45" t="str">
        <f t="shared" si="176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178"/>
        <v/>
      </c>
      <c r="P415" s="40" t="str">
        <f t="shared" si="179"/>
        <v/>
      </c>
      <c r="Q415" s="40" t="str">
        <f t="shared" si="180"/>
        <v/>
      </c>
      <c r="R415" s="40" t="str">
        <f t="shared" si="181"/>
        <v/>
      </c>
      <c r="S415" s="40" t="str">
        <f t="shared" si="182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177"/>
        <v/>
      </c>
      <c r="E416" s="50"/>
      <c r="F416" s="45" t="str">
        <f t="shared" si="174"/>
        <v/>
      </c>
      <c r="G416" s="82"/>
      <c r="H416" s="45" t="str">
        <f t="shared" si="175"/>
        <v/>
      </c>
      <c r="I416" s="45" t="str">
        <f t="shared" si="176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178"/>
        <v/>
      </c>
      <c r="P416" s="40" t="str">
        <f t="shared" si="179"/>
        <v/>
      </c>
      <c r="Q416" s="40" t="str">
        <f t="shared" si="180"/>
        <v/>
      </c>
      <c r="R416" s="40" t="str">
        <f t="shared" si="181"/>
        <v/>
      </c>
      <c r="S416" s="40" t="str">
        <f t="shared" si="182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177"/>
        <v/>
      </c>
      <c r="E417" s="50"/>
      <c r="F417" s="45" t="str">
        <f t="shared" si="174"/>
        <v/>
      </c>
      <c r="G417" s="82"/>
      <c r="H417" s="45" t="str">
        <f t="shared" si="175"/>
        <v/>
      </c>
      <c r="I417" s="45" t="str">
        <f t="shared" si="176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178"/>
        <v/>
      </c>
      <c r="P417" s="40" t="str">
        <f t="shared" si="179"/>
        <v/>
      </c>
      <c r="Q417" s="40" t="str">
        <f t="shared" si="180"/>
        <v/>
      </c>
      <c r="R417" s="40" t="str">
        <f t="shared" si="181"/>
        <v/>
      </c>
      <c r="S417" s="40" t="str">
        <f t="shared" si="182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177"/>
        <v/>
      </c>
      <c r="E418" s="50"/>
      <c r="F418" s="45" t="str">
        <f t="shared" si="174"/>
        <v/>
      </c>
      <c r="G418" s="82"/>
      <c r="H418" s="45" t="str">
        <f t="shared" si="175"/>
        <v/>
      </c>
      <c r="I418" s="45" t="str">
        <f t="shared" si="176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178"/>
        <v/>
      </c>
      <c r="P418" s="40" t="str">
        <f t="shared" si="179"/>
        <v/>
      </c>
      <c r="Q418" s="40" t="str">
        <f t="shared" si="180"/>
        <v/>
      </c>
      <c r="R418" s="40" t="str">
        <f t="shared" si="181"/>
        <v/>
      </c>
      <c r="S418" s="40" t="str">
        <f t="shared" si="182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177"/>
        <v/>
      </c>
      <c r="E419" s="50"/>
      <c r="F419" s="45" t="str">
        <f t="shared" si="174"/>
        <v/>
      </c>
      <c r="G419" s="82"/>
      <c r="H419" s="45" t="str">
        <f t="shared" si="175"/>
        <v/>
      </c>
      <c r="I419" s="45" t="str">
        <f t="shared" si="176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178"/>
        <v/>
      </c>
      <c r="P419" s="40" t="str">
        <f t="shared" si="179"/>
        <v/>
      </c>
      <c r="Q419" s="40" t="str">
        <f t="shared" si="180"/>
        <v/>
      </c>
      <c r="R419" s="40" t="str">
        <f t="shared" si="181"/>
        <v/>
      </c>
      <c r="S419" s="40" t="str">
        <f t="shared" si="182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177"/>
        <v/>
      </c>
      <c r="E420" s="50"/>
      <c r="F420" s="45" t="str">
        <f t="shared" si="174"/>
        <v/>
      </c>
      <c r="G420" s="82"/>
      <c r="H420" s="45" t="str">
        <f t="shared" si="175"/>
        <v/>
      </c>
      <c r="I420" s="45" t="str">
        <f t="shared" si="176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178"/>
        <v/>
      </c>
      <c r="P420" s="40" t="str">
        <f t="shared" si="179"/>
        <v/>
      </c>
      <c r="Q420" s="40" t="str">
        <f t="shared" si="180"/>
        <v/>
      </c>
      <c r="R420" s="40" t="str">
        <f t="shared" si="181"/>
        <v/>
      </c>
      <c r="S420" s="40" t="str">
        <f t="shared" si="182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177"/>
        <v/>
      </c>
      <c r="E421" s="50"/>
      <c r="F421" s="45" t="str">
        <f t="shared" si="174"/>
        <v/>
      </c>
      <c r="G421" s="82"/>
      <c r="H421" s="45" t="str">
        <f t="shared" si="175"/>
        <v/>
      </c>
      <c r="I421" s="45" t="str">
        <f t="shared" si="176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178"/>
        <v/>
      </c>
      <c r="P421" s="40" t="str">
        <f t="shared" si="179"/>
        <v/>
      </c>
      <c r="Q421" s="40" t="str">
        <f t="shared" si="180"/>
        <v/>
      </c>
      <c r="R421" s="40" t="str">
        <f t="shared" si="181"/>
        <v/>
      </c>
      <c r="S421" s="40" t="str">
        <f t="shared" si="182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177"/>
        <v/>
      </c>
      <c r="E422" s="50"/>
      <c r="F422" s="45" t="str">
        <f t="shared" si="174"/>
        <v/>
      </c>
      <c r="G422" s="82"/>
      <c r="H422" s="45" t="str">
        <f t="shared" si="175"/>
        <v/>
      </c>
      <c r="I422" s="45" t="str">
        <f t="shared" si="176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178"/>
        <v/>
      </c>
      <c r="P422" s="40" t="str">
        <f t="shared" si="179"/>
        <v/>
      </c>
      <c r="Q422" s="40" t="str">
        <f t="shared" si="180"/>
        <v/>
      </c>
      <c r="R422" s="40" t="str">
        <f t="shared" si="181"/>
        <v/>
      </c>
      <c r="S422" s="40" t="str">
        <f t="shared" si="182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177"/>
        <v/>
      </c>
      <c r="E423" s="50"/>
      <c r="F423" s="45" t="str">
        <f t="shared" si="174"/>
        <v/>
      </c>
      <c r="G423" s="82"/>
      <c r="H423" s="45" t="str">
        <f t="shared" si="175"/>
        <v/>
      </c>
      <c r="I423" s="45" t="str">
        <f t="shared" si="176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178"/>
        <v/>
      </c>
      <c r="P423" s="40" t="str">
        <f t="shared" si="179"/>
        <v/>
      </c>
      <c r="Q423" s="40" t="str">
        <f t="shared" si="180"/>
        <v/>
      </c>
      <c r="R423" s="40" t="str">
        <f t="shared" si="181"/>
        <v/>
      </c>
      <c r="S423" s="40" t="str">
        <f t="shared" si="182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177"/>
        <v/>
      </c>
      <c r="E424" s="50"/>
      <c r="F424" s="45" t="str">
        <f t="shared" si="174"/>
        <v/>
      </c>
      <c r="G424" s="82"/>
      <c r="H424" s="45" t="str">
        <f t="shared" si="175"/>
        <v/>
      </c>
      <c r="I424" s="45" t="str">
        <f t="shared" si="176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178"/>
        <v/>
      </c>
      <c r="P424" s="40" t="str">
        <f t="shared" si="179"/>
        <v/>
      </c>
      <c r="Q424" s="40" t="str">
        <f t="shared" si="180"/>
        <v/>
      </c>
      <c r="R424" s="40" t="str">
        <f t="shared" si="181"/>
        <v/>
      </c>
      <c r="S424" s="40" t="str">
        <f t="shared" si="182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177"/>
        <v/>
      </c>
      <c r="E425" s="50"/>
      <c r="F425" s="45" t="str">
        <f t="shared" si="174"/>
        <v/>
      </c>
      <c r="G425" s="82"/>
      <c r="H425" s="45" t="str">
        <f t="shared" si="175"/>
        <v/>
      </c>
      <c r="I425" s="45" t="str">
        <f t="shared" si="176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178"/>
        <v/>
      </c>
      <c r="P425" s="40" t="str">
        <f t="shared" si="179"/>
        <v/>
      </c>
      <c r="Q425" s="40" t="str">
        <f t="shared" si="180"/>
        <v/>
      </c>
      <c r="R425" s="40" t="str">
        <f t="shared" si="181"/>
        <v/>
      </c>
      <c r="S425" s="40" t="str">
        <f t="shared" si="182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177"/>
        <v/>
      </c>
      <c r="E426" s="50"/>
      <c r="F426" s="45" t="str">
        <f t="shared" si="174"/>
        <v/>
      </c>
      <c r="G426" s="82"/>
      <c r="H426" s="45" t="str">
        <f t="shared" si="175"/>
        <v/>
      </c>
      <c r="I426" s="45" t="str">
        <f t="shared" si="176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178"/>
        <v/>
      </c>
      <c r="P426" s="40" t="str">
        <f t="shared" si="179"/>
        <v/>
      </c>
      <c r="Q426" s="40" t="str">
        <f t="shared" si="180"/>
        <v/>
      </c>
      <c r="R426" s="40" t="str">
        <f t="shared" si="181"/>
        <v/>
      </c>
      <c r="S426" s="40" t="str">
        <f t="shared" si="182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177"/>
        <v/>
      </c>
      <c r="E427" s="50"/>
      <c r="F427" s="45" t="str">
        <f t="shared" si="174"/>
        <v/>
      </c>
      <c r="G427" s="82"/>
      <c r="H427" s="45" t="str">
        <f t="shared" si="175"/>
        <v/>
      </c>
      <c r="I427" s="45" t="str">
        <f t="shared" si="176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178"/>
        <v/>
      </c>
      <c r="P427" s="40" t="str">
        <f t="shared" si="179"/>
        <v/>
      </c>
      <c r="Q427" s="40" t="str">
        <f t="shared" si="180"/>
        <v/>
      </c>
      <c r="R427" s="40" t="str">
        <f t="shared" si="181"/>
        <v/>
      </c>
      <c r="S427" s="40" t="str">
        <f t="shared" si="182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177"/>
        <v/>
      </c>
      <c r="E428" s="50"/>
      <c r="F428" s="45" t="str">
        <f t="shared" si="174"/>
        <v/>
      </c>
      <c r="G428" s="82"/>
      <c r="H428" s="45" t="str">
        <f t="shared" si="175"/>
        <v/>
      </c>
      <c r="I428" s="45" t="str">
        <f t="shared" si="176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178"/>
        <v/>
      </c>
      <c r="P428" s="40" t="str">
        <f t="shared" si="179"/>
        <v/>
      </c>
      <c r="Q428" s="40" t="str">
        <f t="shared" si="180"/>
        <v/>
      </c>
      <c r="R428" s="40" t="str">
        <f t="shared" si="181"/>
        <v/>
      </c>
      <c r="S428" s="40" t="str">
        <f t="shared" si="182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177"/>
        <v/>
      </c>
      <c r="E429" s="50"/>
      <c r="F429" s="45" t="str">
        <f t="shared" si="174"/>
        <v/>
      </c>
      <c r="G429" s="82"/>
      <c r="H429" s="45" t="str">
        <f t="shared" si="175"/>
        <v/>
      </c>
      <c r="I429" s="45" t="str">
        <f t="shared" si="176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178"/>
        <v/>
      </c>
      <c r="P429" s="40" t="str">
        <f t="shared" si="179"/>
        <v/>
      </c>
      <c r="Q429" s="40" t="str">
        <f t="shared" si="180"/>
        <v/>
      </c>
      <c r="R429" s="40" t="str">
        <f t="shared" si="181"/>
        <v/>
      </c>
      <c r="S429" s="40" t="str">
        <f t="shared" si="182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177"/>
        <v/>
      </c>
      <c r="E430" s="50"/>
      <c r="F430" s="45" t="str">
        <f t="shared" si="174"/>
        <v/>
      </c>
      <c r="G430" s="82"/>
      <c r="H430" s="45" t="str">
        <f t="shared" si="175"/>
        <v/>
      </c>
      <c r="I430" s="45" t="str">
        <f t="shared" si="176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178"/>
        <v/>
      </c>
      <c r="P430" s="40" t="str">
        <f t="shared" si="179"/>
        <v/>
      </c>
      <c r="Q430" s="40" t="str">
        <f t="shared" si="180"/>
        <v/>
      </c>
      <c r="R430" s="40" t="str">
        <f t="shared" si="181"/>
        <v/>
      </c>
      <c r="S430" s="40" t="str">
        <f t="shared" si="182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177"/>
        <v/>
      </c>
      <c r="E431" s="50"/>
      <c r="F431" s="45" t="str">
        <f t="shared" si="174"/>
        <v/>
      </c>
      <c r="G431" s="82"/>
      <c r="H431" s="45" t="str">
        <f t="shared" si="175"/>
        <v/>
      </c>
      <c r="I431" s="45" t="str">
        <f t="shared" si="176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178"/>
        <v/>
      </c>
      <c r="P431" s="40" t="str">
        <f t="shared" si="179"/>
        <v/>
      </c>
      <c r="Q431" s="40" t="str">
        <f t="shared" si="180"/>
        <v/>
      </c>
      <c r="R431" s="40" t="str">
        <f t="shared" si="181"/>
        <v/>
      </c>
      <c r="S431" s="40" t="str">
        <f t="shared" si="182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177"/>
        <v/>
      </c>
      <c r="E432" s="50"/>
      <c r="F432" s="45" t="str">
        <f t="shared" si="174"/>
        <v/>
      </c>
      <c r="G432" s="82"/>
      <c r="H432" s="45" t="str">
        <f t="shared" si="175"/>
        <v/>
      </c>
      <c r="I432" s="45" t="str">
        <f t="shared" si="176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178"/>
        <v/>
      </c>
      <c r="P432" s="40" t="str">
        <f t="shared" si="179"/>
        <v/>
      </c>
      <c r="Q432" s="40" t="str">
        <f t="shared" si="180"/>
        <v/>
      </c>
      <c r="R432" s="40" t="str">
        <f t="shared" si="181"/>
        <v/>
      </c>
      <c r="S432" s="40" t="str">
        <f t="shared" si="182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177"/>
        <v/>
      </c>
      <c r="E433" s="50"/>
      <c r="F433" s="45" t="str">
        <f t="shared" si="174"/>
        <v/>
      </c>
      <c r="G433" s="82"/>
      <c r="H433" s="45" t="str">
        <f t="shared" si="175"/>
        <v/>
      </c>
      <c r="I433" s="45" t="str">
        <f t="shared" si="176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178"/>
        <v/>
      </c>
      <c r="P433" s="40" t="str">
        <f t="shared" si="179"/>
        <v/>
      </c>
      <c r="Q433" s="40" t="str">
        <f t="shared" si="180"/>
        <v/>
      </c>
      <c r="R433" s="40" t="str">
        <f t="shared" si="181"/>
        <v/>
      </c>
      <c r="S433" s="40" t="str">
        <f t="shared" si="182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177"/>
        <v/>
      </c>
      <c r="E434" s="50"/>
      <c r="F434" s="45" t="str">
        <f t="shared" si="174"/>
        <v/>
      </c>
      <c r="G434" s="82"/>
      <c r="H434" s="45" t="str">
        <f t="shared" si="175"/>
        <v/>
      </c>
      <c r="I434" s="45" t="str">
        <f t="shared" si="176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178"/>
        <v/>
      </c>
      <c r="P434" s="40" t="str">
        <f t="shared" si="179"/>
        <v/>
      </c>
      <c r="Q434" s="40" t="str">
        <f t="shared" si="180"/>
        <v/>
      </c>
      <c r="R434" s="40" t="str">
        <f t="shared" si="181"/>
        <v/>
      </c>
      <c r="S434" s="40" t="str">
        <f t="shared" si="182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177"/>
        <v/>
      </c>
      <c r="E435" s="50"/>
      <c r="F435" s="45" t="str">
        <f t="shared" si="174"/>
        <v/>
      </c>
      <c r="G435" s="82"/>
      <c r="H435" s="45" t="str">
        <f t="shared" si="175"/>
        <v/>
      </c>
      <c r="I435" s="45" t="str">
        <f t="shared" si="176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178"/>
        <v/>
      </c>
      <c r="P435" s="40" t="str">
        <f t="shared" si="179"/>
        <v/>
      </c>
      <c r="Q435" s="40" t="str">
        <f t="shared" si="180"/>
        <v/>
      </c>
      <c r="R435" s="40" t="str">
        <f t="shared" si="181"/>
        <v/>
      </c>
      <c r="S435" s="40" t="str">
        <f t="shared" si="182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177"/>
        <v/>
      </c>
      <c r="E436" s="50"/>
      <c r="F436" s="45" t="str">
        <f t="shared" si="174"/>
        <v/>
      </c>
      <c r="G436" s="82"/>
      <c r="H436" s="45" t="str">
        <f t="shared" si="175"/>
        <v/>
      </c>
      <c r="I436" s="45" t="str">
        <f t="shared" si="176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178"/>
        <v/>
      </c>
      <c r="P436" s="40" t="str">
        <f t="shared" si="179"/>
        <v/>
      </c>
      <c r="Q436" s="40" t="str">
        <f t="shared" si="180"/>
        <v/>
      </c>
      <c r="R436" s="40" t="str">
        <f t="shared" si="181"/>
        <v/>
      </c>
      <c r="S436" s="40" t="str">
        <f t="shared" si="182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177"/>
        <v/>
      </c>
      <c r="E437" s="50"/>
      <c r="F437" s="45" t="str">
        <f t="shared" si="174"/>
        <v/>
      </c>
      <c r="G437" s="82"/>
      <c r="H437" s="45" t="str">
        <f t="shared" si="175"/>
        <v/>
      </c>
      <c r="I437" s="45" t="str">
        <f t="shared" si="176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178"/>
        <v/>
      </c>
      <c r="P437" s="40" t="str">
        <f t="shared" si="179"/>
        <v/>
      </c>
      <c r="Q437" s="40" t="str">
        <f t="shared" si="180"/>
        <v/>
      </c>
      <c r="R437" s="40" t="str">
        <f t="shared" si="181"/>
        <v/>
      </c>
      <c r="S437" s="40" t="str">
        <f t="shared" si="182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177"/>
        <v/>
      </c>
      <c r="E438" s="50"/>
      <c r="F438" s="45" t="str">
        <f t="shared" si="174"/>
        <v/>
      </c>
      <c r="G438" s="82"/>
      <c r="H438" s="45" t="str">
        <f t="shared" si="175"/>
        <v/>
      </c>
      <c r="I438" s="45" t="str">
        <f t="shared" si="176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178"/>
        <v/>
      </c>
      <c r="P438" s="40" t="str">
        <f t="shared" si="179"/>
        <v/>
      </c>
      <c r="Q438" s="40" t="str">
        <f t="shared" si="180"/>
        <v/>
      </c>
      <c r="R438" s="40" t="str">
        <f t="shared" si="181"/>
        <v/>
      </c>
      <c r="S438" s="40" t="str">
        <f t="shared" si="182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177"/>
        <v/>
      </c>
      <c r="E439" s="50"/>
      <c r="F439" s="45" t="str">
        <f t="shared" si="174"/>
        <v/>
      </c>
      <c r="G439" s="82"/>
      <c r="H439" s="45" t="str">
        <f t="shared" si="175"/>
        <v/>
      </c>
      <c r="I439" s="45" t="str">
        <f t="shared" si="176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178"/>
        <v/>
      </c>
      <c r="P439" s="40" t="str">
        <f t="shared" si="179"/>
        <v/>
      </c>
      <c r="Q439" s="40" t="str">
        <f t="shared" si="180"/>
        <v/>
      </c>
      <c r="R439" s="40" t="str">
        <f t="shared" si="181"/>
        <v/>
      </c>
      <c r="S439" s="40" t="str">
        <f t="shared" si="182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177"/>
        <v/>
      </c>
      <c r="E440" s="50"/>
      <c r="F440" s="45" t="str">
        <f t="shared" si="174"/>
        <v/>
      </c>
      <c r="G440" s="82"/>
      <c r="H440" s="45" t="str">
        <f t="shared" si="175"/>
        <v/>
      </c>
      <c r="I440" s="45" t="str">
        <f t="shared" si="176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178"/>
        <v/>
      </c>
      <c r="P440" s="40" t="str">
        <f t="shared" si="179"/>
        <v/>
      </c>
      <c r="Q440" s="40" t="str">
        <f t="shared" si="180"/>
        <v/>
      </c>
      <c r="R440" s="40" t="str">
        <f t="shared" si="181"/>
        <v/>
      </c>
      <c r="S440" s="40" t="str">
        <f t="shared" si="182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177"/>
        <v/>
      </c>
      <c r="E441" s="50"/>
      <c r="F441" s="45" t="str">
        <f t="shared" si="174"/>
        <v/>
      </c>
      <c r="G441" s="82"/>
      <c r="H441" s="45" t="str">
        <f t="shared" si="175"/>
        <v/>
      </c>
      <c r="I441" s="45" t="str">
        <f t="shared" si="176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178"/>
        <v/>
      </c>
      <c r="P441" s="40" t="str">
        <f t="shared" si="179"/>
        <v/>
      </c>
      <c r="Q441" s="40" t="str">
        <f t="shared" si="180"/>
        <v/>
      </c>
      <c r="R441" s="40" t="str">
        <f t="shared" si="181"/>
        <v/>
      </c>
      <c r="S441" s="40" t="str">
        <f t="shared" si="182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177"/>
        <v/>
      </c>
      <c r="E442" s="50"/>
      <c r="F442" s="45" t="str">
        <f t="shared" si="174"/>
        <v/>
      </c>
      <c r="G442" s="82"/>
      <c r="H442" s="45" t="str">
        <f t="shared" si="175"/>
        <v/>
      </c>
      <c r="I442" s="45" t="str">
        <f t="shared" si="176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178"/>
        <v/>
      </c>
      <c r="P442" s="40" t="str">
        <f t="shared" si="179"/>
        <v/>
      </c>
      <c r="Q442" s="40" t="str">
        <f t="shared" si="180"/>
        <v/>
      </c>
      <c r="R442" s="40" t="str">
        <f t="shared" si="181"/>
        <v/>
      </c>
      <c r="S442" s="40" t="str">
        <f t="shared" si="182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177"/>
        <v/>
      </c>
      <c r="E443" s="50"/>
      <c r="F443" s="45" t="str">
        <f t="shared" si="174"/>
        <v/>
      </c>
      <c r="G443" s="82"/>
      <c r="H443" s="45" t="str">
        <f t="shared" si="175"/>
        <v/>
      </c>
      <c r="I443" s="45" t="str">
        <f t="shared" si="176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178"/>
        <v/>
      </c>
      <c r="P443" s="40" t="str">
        <f t="shared" si="179"/>
        <v/>
      </c>
      <c r="Q443" s="40" t="str">
        <f t="shared" si="180"/>
        <v/>
      </c>
      <c r="R443" s="40" t="str">
        <f t="shared" si="181"/>
        <v/>
      </c>
      <c r="S443" s="40" t="str">
        <f t="shared" si="182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177"/>
        <v/>
      </c>
      <c r="E444" s="50"/>
      <c r="F444" s="45" t="str">
        <f t="shared" si="174"/>
        <v/>
      </c>
      <c r="G444" s="82"/>
      <c r="H444" s="45" t="str">
        <f t="shared" si="175"/>
        <v/>
      </c>
      <c r="I444" s="45" t="str">
        <f t="shared" si="176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178"/>
        <v/>
      </c>
      <c r="P444" s="40" t="str">
        <f t="shared" si="179"/>
        <v/>
      </c>
      <c r="Q444" s="40" t="str">
        <f t="shared" si="180"/>
        <v/>
      </c>
      <c r="R444" s="40" t="str">
        <f t="shared" si="181"/>
        <v/>
      </c>
      <c r="S444" s="40" t="str">
        <f t="shared" si="182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177"/>
        <v/>
      </c>
      <c r="E445" s="50"/>
      <c r="F445" s="45" t="str">
        <f t="shared" si="174"/>
        <v/>
      </c>
      <c r="G445" s="82"/>
      <c r="H445" s="45" t="str">
        <f t="shared" si="175"/>
        <v/>
      </c>
      <c r="I445" s="45" t="str">
        <f t="shared" si="176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178"/>
        <v/>
      </c>
      <c r="P445" s="40" t="str">
        <f t="shared" si="179"/>
        <v/>
      </c>
      <c r="Q445" s="40" t="str">
        <f t="shared" si="180"/>
        <v/>
      </c>
      <c r="R445" s="40" t="str">
        <f t="shared" si="181"/>
        <v/>
      </c>
      <c r="S445" s="40" t="str">
        <f t="shared" si="182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177"/>
        <v/>
      </c>
      <c r="E446" s="50"/>
      <c r="F446" s="45" t="str">
        <f t="shared" si="174"/>
        <v/>
      </c>
      <c r="G446" s="82"/>
      <c r="H446" s="45" t="str">
        <f t="shared" si="175"/>
        <v/>
      </c>
      <c r="I446" s="45" t="str">
        <f t="shared" si="176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178"/>
        <v/>
      </c>
      <c r="P446" s="40" t="str">
        <f t="shared" si="179"/>
        <v/>
      </c>
      <c r="Q446" s="40" t="str">
        <f t="shared" si="180"/>
        <v/>
      </c>
      <c r="R446" s="40" t="str">
        <f t="shared" si="181"/>
        <v/>
      </c>
      <c r="S446" s="40" t="str">
        <f t="shared" si="182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177"/>
        <v/>
      </c>
      <c r="E447" s="50"/>
      <c r="F447" s="45" t="str">
        <f t="shared" si="174"/>
        <v/>
      </c>
      <c r="G447" s="82"/>
      <c r="H447" s="45" t="str">
        <f t="shared" si="175"/>
        <v/>
      </c>
      <c r="I447" s="45" t="str">
        <f t="shared" si="176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178"/>
        <v/>
      </c>
      <c r="P447" s="40" t="str">
        <f t="shared" si="179"/>
        <v/>
      </c>
      <c r="Q447" s="40" t="str">
        <f t="shared" si="180"/>
        <v/>
      </c>
      <c r="R447" s="40" t="str">
        <f t="shared" si="181"/>
        <v/>
      </c>
      <c r="S447" s="40" t="str">
        <f t="shared" si="182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177"/>
        <v/>
      </c>
      <c r="E448" s="50"/>
      <c r="F448" s="45" t="str">
        <f t="shared" si="174"/>
        <v/>
      </c>
      <c r="G448" s="82"/>
      <c r="H448" s="45" t="str">
        <f t="shared" si="175"/>
        <v/>
      </c>
      <c r="I448" s="45" t="str">
        <f t="shared" si="176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178"/>
        <v/>
      </c>
      <c r="P448" s="40" t="str">
        <f t="shared" si="179"/>
        <v/>
      </c>
      <c r="Q448" s="40" t="str">
        <f t="shared" si="180"/>
        <v/>
      </c>
      <c r="R448" s="40" t="str">
        <f t="shared" si="181"/>
        <v/>
      </c>
      <c r="S448" s="40" t="str">
        <f t="shared" si="182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177"/>
        <v/>
      </c>
      <c r="E449" s="50"/>
      <c r="F449" s="45" t="str">
        <f t="shared" si="174"/>
        <v/>
      </c>
      <c r="G449" s="82"/>
      <c r="H449" s="45" t="str">
        <f t="shared" si="175"/>
        <v/>
      </c>
      <c r="I449" s="45" t="str">
        <f t="shared" si="176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178"/>
        <v/>
      </c>
      <c r="P449" s="40" t="str">
        <f t="shared" si="179"/>
        <v/>
      </c>
      <c r="Q449" s="40" t="str">
        <f t="shared" si="180"/>
        <v/>
      </c>
      <c r="R449" s="40" t="str">
        <f t="shared" si="181"/>
        <v/>
      </c>
      <c r="S449" s="40" t="str">
        <f t="shared" si="182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177"/>
        <v/>
      </c>
      <c r="E450" s="50"/>
      <c r="F450" s="45" t="str">
        <f t="shared" si="174"/>
        <v/>
      </c>
      <c r="G450" s="82"/>
      <c r="H450" s="45" t="str">
        <f t="shared" si="175"/>
        <v/>
      </c>
      <c r="I450" s="45" t="str">
        <f t="shared" si="176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178"/>
        <v/>
      </c>
      <c r="P450" s="40" t="str">
        <f t="shared" si="179"/>
        <v/>
      </c>
      <c r="Q450" s="40" t="str">
        <f t="shared" si="180"/>
        <v/>
      </c>
      <c r="R450" s="40" t="str">
        <f t="shared" si="181"/>
        <v/>
      </c>
      <c r="S450" s="40" t="str">
        <f t="shared" si="182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si="177"/>
        <v/>
      </c>
      <c r="E451" s="50"/>
      <c r="F451" s="45" t="str">
        <f t="shared" si="174"/>
        <v/>
      </c>
      <c r="G451" s="82"/>
      <c r="H451" s="45" t="str">
        <f t="shared" si="175"/>
        <v/>
      </c>
      <c r="I451" s="45" t="str">
        <f t="shared" si="176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178"/>
        <v/>
      </c>
      <c r="P451" s="40" t="str">
        <f t="shared" si="179"/>
        <v/>
      </c>
      <c r="Q451" s="40" t="str">
        <f t="shared" si="180"/>
        <v/>
      </c>
      <c r="R451" s="40" t="str">
        <f t="shared" si="181"/>
        <v/>
      </c>
      <c r="S451" s="40" t="str">
        <f t="shared" si="182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177"/>
        <v/>
      </c>
      <c r="E452" s="50"/>
      <c r="F452" s="45" t="str">
        <f t="shared" ref="F452:F515" si="183">IFERROR(VLOOKUP(E452,$W$5:$Y$148,2,FALSE),"")</f>
        <v/>
      </c>
      <c r="G452" s="82"/>
      <c r="H452" s="45" t="str">
        <f t="shared" ref="H452:H515" si="184">IFERROR(VLOOKUP(G452,$AC$6:$AD$363,2,FALSE),"")</f>
        <v/>
      </c>
      <c r="I452" s="45" t="str">
        <f t="shared" ref="I452:I520" si="185">IFERROR(VLOOKUP(G452,$AC$6:$AG$363,3,FALSE),"")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si="178"/>
        <v/>
      </c>
      <c r="P452" s="40" t="str">
        <f t="shared" si="179"/>
        <v/>
      </c>
      <c r="Q452" s="40" t="str">
        <f t="shared" si="180"/>
        <v/>
      </c>
      <c r="R452" s="40" t="str">
        <f t="shared" si="181"/>
        <v/>
      </c>
      <c r="S452" s="40" t="str">
        <f t="shared" si="182"/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177"/>
        <v/>
      </c>
      <c r="E453" s="50"/>
      <c r="F453" s="45" t="str">
        <f t="shared" si="183"/>
        <v/>
      </c>
      <c r="G453" s="82"/>
      <c r="H453" s="45" t="str">
        <f t="shared" si="184"/>
        <v/>
      </c>
      <c r="I453" s="45" t="str">
        <f t="shared" si="185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178"/>
        <v/>
      </c>
      <c r="P453" s="40" t="str">
        <f t="shared" si="179"/>
        <v/>
      </c>
      <c r="Q453" s="40" t="str">
        <f t="shared" si="180"/>
        <v/>
      </c>
      <c r="R453" s="40" t="str">
        <f t="shared" si="181"/>
        <v/>
      </c>
      <c r="S453" s="40" t="str">
        <f t="shared" si="1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177"/>
        <v/>
      </c>
      <c r="E454" s="50"/>
      <c r="F454" s="45" t="str">
        <f t="shared" si="183"/>
        <v/>
      </c>
      <c r="G454" s="82"/>
      <c r="H454" s="45" t="str">
        <f t="shared" si="184"/>
        <v/>
      </c>
      <c r="I454" s="45" t="str">
        <f t="shared" si="185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178"/>
        <v/>
      </c>
      <c r="P454" s="40" t="str">
        <f t="shared" si="179"/>
        <v/>
      </c>
      <c r="Q454" s="40" t="str">
        <f t="shared" si="180"/>
        <v/>
      </c>
      <c r="R454" s="40" t="str">
        <f t="shared" si="181"/>
        <v/>
      </c>
      <c r="S454" s="40" t="str">
        <f t="shared" si="1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177"/>
        <v/>
      </c>
      <c r="E455" s="50"/>
      <c r="F455" s="45" t="str">
        <f t="shared" si="183"/>
        <v/>
      </c>
      <c r="G455" s="82"/>
      <c r="H455" s="45" t="str">
        <f t="shared" si="184"/>
        <v/>
      </c>
      <c r="I455" s="45" t="str">
        <f t="shared" si="185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178"/>
        <v/>
      </c>
      <c r="P455" s="40" t="str">
        <f t="shared" si="179"/>
        <v/>
      </c>
      <c r="Q455" s="40" t="str">
        <f t="shared" si="180"/>
        <v/>
      </c>
      <c r="R455" s="40" t="str">
        <f t="shared" si="181"/>
        <v/>
      </c>
      <c r="S455" s="40" t="str">
        <f t="shared" si="1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177"/>
        <v/>
      </c>
      <c r="E456" s="50"/>
      <c r="F456" s="45" t="str">
        <f t="shared" si="183"/>
        <v/>
      </c>
      <c r="G456" s="82"/>
      <c r="H456" s="45" t="str">
        <f t="shared" si="184"/>
        <v/>
      </c>
      <c r="I456" s="45" t="str">
        <f t="shared" si="185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178"/>
        <v/>
      </c>
      <c r="P456" s="40" t="str">
        <f t="shared" si="179"/>
        <v/>
      </c>
      <c r="Q456" s="40" t="str">
        <f t="shared" si="180"/>
        <v/>
      </c>
      <c r="R456" s="40" t="str">
        <f t="shared" si="181"/>
        <v/>
      </c>
      <c r="S456" s="40" t="str">
        <f t="shared" si="1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177"/>
        <v/>
      </c>
      <c r="E457" s="50"/>
      <c r="F457" s="45" t="str">
        <f t="shared" si="183"/>
        <v/>
      </c>
      <c r="G457" s="82"/>
      <c r="H457" s="45" t="str">
        <f t="shared" si="184"/>
        <v/>
      </c>
      <c r="I457" s="45" t="str">
        <f t="shared" si="185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178"/>
        <v/>
      </c>
      <c r="P457" s="40" t="str">
        <f t="shared" si="179"/>
        <v/>
      </c>
      <c r="Q457" s="40" t="str">
        <f t="shared" si="180"/>
        <v/>
      </c>
      <c r="R457" s="40" t="str">
        <f t="shared" si="181"/>
        <v/>
      </c>
      <c r="S457" s="40" t="str">
        <f t="shared" si="1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177"/>
        <v/>
      </c>
      <c r="E458" s="50"/>
      <c r="F458" s="45" t="str">
        <f t="shared" si="183"/>
        <v/>
      </c>
      <c r="G458" s="82"/>
      <c r="H458" s="45" t="str">
        <f t="shared" si="184"/>
        <v/>
      </c>
      <c r="I458" s="45" t="str">
        <f t="shared" si="185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178"/>
        <v/>
      </c>
      <c r="P458" s="40" t="str">
        <f t="shared" si="179"/>
        <v/>
      </c>
      <c r="Q458" s="40" t="str">
        <f t="shared" si="180"/>
        <v/>
      </c>
      <c r="R458" s="40" t="str">
        <f t="shared" si="181"/>
        <v/>
      </c>
      <c r="S458" s="40" t="str">
        <f t="shared" si="1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177"/>
        <v/>
      </c>
      <c r="E459" s="50"/>
      <c r="F459" s="45" t="str">
        <f t="shared" si="183"/>
        <v/>
      </c>
      <c r="G459" s="82"/>
      <c r="H459" s="45" t="str">
        <f t="shared" si="184"/>
        <v/>
      </c>
      <c r="I459" s="45" t="str">
        <f t="shared" si="185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178"/>
        <v/>
      </c>
      <c r="P459" s="40" t="str">
        <f t="shared" si="179"/>
        <v/>
      </c>
      <c r="Q459" s="40" t="str">
        <f t="shared" si="180"/>
        <v/>
      </c>
      <c r="R459" s="40" t="str">
        <f t="shared" si="181"/>
        <v/>
      </c>
      <c r="S459" s="40" t="str">
        <f t="shared" si="1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177"/>
        <v/>
      </c>
      <c r="E460" s="50"/>
      <c r="F460" s="45" t="str">
        <f t="shared" si="183"/>
        <v/>
      </c>
      <c r="G460" s="82"/>
      <c r="H460" s="45" t="str">
        <f t="shared" si="184"/>
        <v/>
      </c>
      <c r="I460" s="45" t="str">
        <f t="shared" si="185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178"/>
        <v/>
      </c>
      <c r="P460" s="40" t="str">
        <f t="shared" si="179"/>
        <v/>
      </c>
      <c r="Q460" s="40" t="str">
        <f t="shared" si="180"/>
        <v/>
      </c>
      <c r="R460" s="40" t="str">
        <f t="shared" si="181"/>
        <v/>
      </c>
      <c r="S460" s="40" t="str">
        <f t="shared" si="1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177"/>
        <v/>
      </c>
      <c r="E461" s="50"/>
      <c r="F461" s="45" t="str">
        <f t="shared" si="183"/>
        <v/>
      </c>
      <c r="G461" s="82"/>
      <c r="H461" s="45" t="str">
        <f t="shared" si="184"/>
        <v/>
      </c>
      <c r="I461" s="45" t="str">
        <f t="shared" si="185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178"/>
        <v/>
      </c>
      <c r="P461" s="40" t="str">
        <f t="shared" si="179"/>
        <v/>
      </c>
      <c r="Q461" s="40" t="str">
        <f t="shared" si="180"/>
        <v/>
      </c>
      <c r="R461" s="40" t="str">
        <f t="shared" si="181"/>
        <v/>
      </c>
      <c r="S461" s="40" t="str">
        <f t="shared" si="1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177"/>
        <v/>
      </c>
      <c r="E462" s="50"/>
      <c r="F462" s="45" t="str">
        <f t="shared" si="183"/>
        <v/>
      </c>
      <c r="G462" s="82"/>
      <c r="H462" s="45" t="str">
        <f t="shared" si="184"/>
        <v/>
      </c>
      <c r="I462" s="45" t="str">
        <f t="shared" si="185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178"/>
        <v/>
      </c>
      <c r="P462" s="40" t="str">
        <f t="shared" si="179"/>
        <v/>
      </c>
      <c r="Q462" s="40" t="str">
        <f t="shared" si="180"/>
        <v/>
      </c>
      <c r="R462" s="40" t="str">
        <f t="shared" si="181"/>
        <v/>
      </c>
      <c r="S462" s="40" t="str">
        <f t="shared" si="1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177"/>
        <v/>
      </c>
      <c r="E463" s="50"/>
      <c r="F463" s="45" t="str">
        <f t="shared" si="183"/>
        <v/>
      </c>
      <c r="G463" s="82"/>
      <c r="H463" s="45" t="str">
        <f t="shared" si="184"/>
        <v/>
      </c>
      <c r="I463" s="45" t="str">
        <f t="shared" si="185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178"/>
        <v/>
      </c>
      <c r="P463" s="40" t="str">
        <f t="shared" si="179"/>
        <v/>
      </c>
      <c r="Q463" s="40" t="str">
        <f t="shared" si="180"/>
        <v/>
      </c>
      <c r="R463" s="40" t="str">
        <f t="shared" si="181"/>
        <v/>
      </c>
      <c r="S463" s="40" t="str">
        <f t="shared" si="1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177"/>
        <v/>
      </c>
      <c r="E464" s="50"/>
      <c r="F464" s="45" t="str">
        <f t="shared" si="183"/>
        <v/>
      </c>
      <c r="G464" s="82"/>
      <c r="H464" s="45" t="str">
        <f t="shared" si="184"/>
        <v/>
      </c>
      <c r="I464" s="45" t="str">
        <f t="shared" si="185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178"/>
        <v/>
      </c>
      <c r="P464" s="40" t="str">
        <f t="shared" si="179"/>
        <v/>
      </c>
      <c r="Q464" s="40" t="str">
        <f t="shared" si="180"/>
        <v/>
      </c>
      <c r="R464" s="40" t="str">
        <f t="shared" si="181"/>
        <v/>
      </c>
      <c r="S464" s="40" t="str">
        <f t="shared" si="1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177"/>
        <v/>
      </c>
      <c r="E465" s="50"/>
      <c r="F465" s="45" t="str">
        <f t="shared" si="183"/>
        <v/>
      </c>
      <c r="G465" s="82"/>
      <c r="H465" s="45" t="str">
        <f t="shared" si="184"/>
        <v/>
      </c>
      <c r="I465" s="45" t="str">
        <f t="shared" si="185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178"/>
        <v/>
      </c>
      <c r="P465" s="40" t="str">
        <f t="shared" si="179"/>
        <v/>
      </c>
      <c r="Q465" s="40" t="str">
        <f t="shared" si="180"/>
        <v/>
      </c>
      <c r="R465" s="40" t="str">
        <f t="shared" si="181"/>
        <v/>
      </c>
      <c r="S465" s="40" t="str">
        <f t="shared" si="1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177"/>
        <v/>
      </c>
      <c r="E466" s="50"/>
      <c r="F466" s="45" t="str">
        <f t="shared" si="183"/>
        <v/>
      </c>
      <c r="G466" s="82"/>
      <c r="H466" s="45" t="str">
        <f t="shared" si="184"/>
        <v/>
      </c>
      <c r="I466" s="45" t="str">
        <f t="shared" si="185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178"/>
        <v/>
      </c>
      <c r="P466" s="40" t="str">
        <f t="shared" si="179"/>
        <v/>
      </c>
      <c r="Q466" s="40" t="str">
        <f t="shared" si="180"/>
        <v/>
      </c>
      <c r="R466" s="40" t="str">
        <f t="shared" si="181"/>
        <v/>
      </c>
      <c r="S466" s="40" t="str">
        <f t="shared" si="1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177"/>
        <v/>
      </c>
      <c r="E467" s="50"/>
      <c r="F467" s="45" t="str">
        <f t="shared" si="183"/>
        <v/>
      </c>
      <c r="G467" s="82"/>
      <c r="H467" s="45" t="str">
        <f t="shared" si="184"/>
        <v/>
      </c>
      <c r="I467" s="45" t="str">
        <f t="shared" si="185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178"/>
        <v/>
      </c>
      <c r="P467" s="40" t="str">
        <f t="shared" si="179"/>
        <v/>
      </c>
      <c r="Q467" s="40" t="str">
        <f t="shared" si="180"/>
        <v/>
      </c>
      <c r="R467" s="40" t="str">
        <f t="shared" si="181"/>
        <v/>
      </c>
      <c r="S467" s="40" t="str">
        <f t="shared" si="1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177"/>
        <v/>
      </c>
      <c r="E468" s="50"/>
      <c r="F468" s="45" t="str">
        <f t="shared" si="183"/>
        <v/>
      </c>
      <c r="G468" s="82"/>
      <c r="H468" s="45" t="str">
        <f t="shared" si="184"/>
        <v/>
      </c>
      <c r="I468" s="45" t="str">
        <f t="shared" si="185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178"/>
        <v/>
      </c>
      <c r="P468" s="40" t="str">
        <f t="shared" si="179"/>
        <v/>
      </c>
      <c r="Q468" s="40" t="str">
        <f t="shared" si="180"/>
        <v/>
      </c>
      <c r="R468" s="40" t="str">
        <f t="shared" si="181"/>
        <v/>
      </c>
      <c r="S468" s="40" t="str">
        <f t="shared" si="1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177"/>
        <v/>
      </c>
      <c r="E469" s="50"/>
      <c r="F469" s="45" t="str">
        <f t="shared" si="183"/>
        <v/>
      </c>
      <c r="G469" s="82"/>
      <c r="H469" s="45" t="str">
        <f t="shared" si="184"/>
        <v/>
      </c>
      <c r="I469" s="45" t="str">
        <f t="shared" si="185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178"/>
        <v/>
      </c>
      <c r="P469" s="40" t="str">
        <f t="shared" si="179"/>
        <v/>
      </c>
      <c r="Q469" s="40" t="str">
        <f t="shared" si="180"/>
        <v/>
      </c>
      <c r="R469" s="40" t="str">
        <f t="shared" si="181"/>
        <v/>
      </c>
      <c r="S469" s="40" t="str">
        <f t="shared" si="1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ref="D470:D520" si="186">IFERROR(VLOOKUP(C470,$T$6:$U$24,2,FALSE),"")</f>
        <v/>
      </c>
      <c r="E470" s="50"/>
      <c r="F470" s="45" t="str">
        <f t="shared" si="183"/>
        <v/>
      </c>
      <c r="G470" s="82"/>
      <c r="H470" s="45" t="str">
        <f t="shared" si="184"/>
        <v/>
      </c>
      <c r="I470" s="45" t="str">
        <f t="shared" si="185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178"/>
        <v/>
      </c>
      <c r="P470" s="40" t="str">
        <f t="shared" si="179"/>
        <v/>
      </c>
      <c r="Q470" s="40" t="str">
        <f t="shared" si="180"/>
        <v/>
      </c>
      <c r="R470" s="40" t="str">
        <f t="shared" si="181"/>
        <v/>
      </c>
      <c r="S470" s="40" t="str">
        <f t="shared" si="1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186"/>
        <v/>
      </c>
      <c r="E471" s="50"/>
      <c r="F471" s="45" t="str">
        <f t="shared" si="183"/>
        <v/>
      </c>
      <c r="G471" s="82"/>
      <c r="H471" s="45" t="str">
        <f t="shared" si="184"/>
        <v/>
      </c>
      <c r="I471" s="45" t="str">
        <f t="shared" si="185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ref="O471:O520" si="187">LEFT(E471,3)</f>
        <v/>
      </c>
      <c r="P471" s="40" t="str">
        <f t="shared" ref="P471:P520" si="188">LEFT(E471,2)</f>
        <v/>
      </c>
      <c r="Q471" s="40" t="str">
        <f t="shared" ref="Q471:Q520" si="189">LEFT(C471,3)</f>
        <v/>
      </c>
      <c r="R471" s="40" t="str">
        <f t="shared" ref="R471:R520" si="190">MID(I471,2,2)</f>
        <v/>
      </c>
      <c r="S471" s="40" t="str">
        <f t="shared" ref="S471:S520" si="191">LEFT(E471,1)</f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186"/>
        <v/>
      </c>
      <c r="E472" s="50"/>
      <c r="F472" s="45" t="str">
        <f t="shared" si="183"/>
        <v/>
      </c>
      <c r="G472" s="82"/>
      <c r="H472" s="45" t="str">
        <f t="shared" si="184"/>
        <v/>
      </c>
      <c r="I472" s="45" t="str">
        <f t="shared" si="185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187"/>
        <v/>
      </c>
      <c r="P472" s="40" t="str">
        <f t="shared" si="188"/>
        <v/>
      </c>
      <c r="Q472" s="40" t="str">
        <f t="shared" si="189"/>
        <v/>
      </c>
      <c r="R472" s="40" t="str">
        <f t="shared" si="190"/>
        <v/>
      </c>
      <c r="S472" s="40" t="str">
        <f t="shared" si="191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186"/>
        <v/>
      </c>
      <c r="E473" s="50"/>
      <c r="F473" s="45" t="str">
        <f t="shared" si="183"/>
        <v/>
      </c>
      <c r="G473" s="82"/>
      <c r="H473" s="45" t="str">
        <f t="shared" si="184"/>
        <v/>
      </c>
      <c r="I473" s="45" t="str">
        <f t="shared" si="185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187"/>
        <v/>
      </c>
      <c r="P473" s="40" t="str">
        <f t="shared" si="188"/>
        <v/>
      </c>
      <c r="Q473" s="40" t="str">
        <f t="shared" si="189"/>
        <v/>
      </c>
      <c r="R473" s="40" t="str">
        <f t="shared" si="190"/>
        <v/>
      </c>
      <c r="S473" s="40" t="str">
        <f t="shared" si="191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186"/>
        <v/>
      </c>
      <c r="E474" s="50"/>
      <c r="F474" s="45" t="str">
        <f t="shared" si="183"/>
        <v/>
      </c>
      <c r="G474" s="82"/>
      <c r="H474" s="45" t="str">
        <f t="shared" si="184"/>
        <v/>
      </c>
      <c r="I474" s="45" t="str">
        <f t="shared" si="185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187"/>
        <v/>
      </c>
      <c r="P474" s="40" t="str">
        <f t="shared" si="188"/>
        <v/>
      </c>
      <c r="Q474" s="40" t="str">
        <f t="shared" si="189"/>
        <v/>
      </c>
      <c r="R474" s="40" t="str">
        <f t="shared" si="190"/>
        <v/>
      </c>
      <c r="S474" s="40" t="str">
        <f t="shared" si="191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186"/>
        <v/>
      </c>
      <c r="E475" s="50"/>
      <c r="F475" s="45" t="str">
        <f t="shared" si="183"/>
        <v/>
      </c>
      <c r="G475" s="82"/>
      <c r="H475" s="45" t="str">
        <f t="shared" si="184"/>
        <v/>
      </c>
      <c r="I475" s="45" t="str">
        <f t="shared" si="185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187"/>
        <v/>
      </c>
      <c r="P475" s="40" t="str">
        <f t="shared" si="188"/>
        <v/>
      </c>
      <c r="Q475" s="40" t="str">
        <f t="shared" si="189"/>
        <v/>
      </c>
      <c r="R475" s="40" t="str">
        <f t="shared" si="190"/>
        <v/>
      </c>
      <c r="S475" s="40" t="str">
        <f t="shared" si="191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186"/>
        <v/>
      </c>
      <c r="E476" s="50"/>
      <c r="F476" s="45" t="str">
        <f t="shared" si="183"/>
        <v/>
      </c>
      <c r="G476" s="82"/>
      <c r="H476" s="45" t="str">
        <f t="shared" si="184"/>
        <v/>
      </c>
      <c r="I476" s="45" t="str">
        <f t="shared" si="185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187"/>
        <v/>
      </c>
      <c r="P476" s="40" t="str">
        <f t="shared" si="188"/>
        <v/>
      </c>
      <c r="Q476" s="40" t="str">
        <f t="shared" si="189"/>
        <v/>
      </c>
      <c r="R476" s="40" t="str">
        <f t="shared" si="190"/>
        <v/>
      </c>
      <c r="S476" s="40" t="str">
        <f t="shared" si="191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186"/>
        <v/>
      </c>
      <c r="E477" s="50"/>
      <c r="F477" s="45" t="str">
        <f t="shared" si="183"/>
        <v/>
      </c>
      <c r="G477" s="82"/>
      <c r="H477" s="45" t="str">
        <f t="shared" si="184"/>
        <v/>
      </c>
      <c r="I477" s="45" t="str">
        <f t="shared" si="185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187"/>
        <v/>
      </c>
      <c r="P477" s="40" t="str">
        <f t="shared" si="188"/>
        <v/>
      </c>
      <c r="Q477" s="40" t="str">
        <f t="shared" si="189"/>
        <v/>
      </c>
      <c r="R477" s="40" t="str">
        <f t="shared" si="190"/>
        <v/>
      </c>
      <c r="S477" s="40" t="str">
        <f t="shared" si="191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186"/>
        <v/>
      </c>
      <c r="E478" s="50"/>
      <c r="F478" s="45" t="str">
        <f t="shared" si="183"/>
        <v/>
      </c>
      <c r="G478" s="82"/>
      <c r="H478" s="45" t="str">
        <f t="shared" si="184"/>
        <v/>
      </c>
      <c r="I478" s="45" t="str">
        <f t="shared" si="185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187"/>
        <v/>
      </c>
      <c r="P478" s="40" t="str">
        <f t="shared" si="188"/>
        <v/>
      </c>
      <c r="Q478" s="40" t="str">
        <f t="shared" si="189"/>
        <v/>
      </c>
      <c r="R478" s="40" t="str">
        <f t="shared" si="190"/>
        <v/>
      </c>
      <c r="S478" s="40" t="str">
        <f t="shared" si="191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186"/>
        <v/>
      </c>
      <c r="E479" s="50"/>
      <c r="F479" s="45" t="str">
        <f t="shared" si="183"/>
        <v/>
      </c>
      <c r="G479" s="82"/>
      <c r="H479" s="45" t="str">
        <f t="shared" si="184"/>
        <v/>
      </c>
      <c r="I479" s="45" t="str">
        <f t="shared" si="185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187"/>
        <v/>
      </c>
      <c r="P479" s="40" t="str">
        <f t="shared" si="188"/>
        <v/>
      </c>
      <c r="Q479" s="40" t="str">
        <f t="shared" si="189"/>
        <v/>
      </c>
      <c r="R479" s="40" t="str">
        <f t="shared" si="190"/>
        <v/>
      </c>
      <c r="S479" s="40" t="str">
        <f t="shared" si="191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186"/>
        <v/>
      </c>
      <c r="E480" s="50"/>
      <c r="F480" s="45" t="str">
        <f t="shared" si="183"/>
        <v/>
      </c>
      <c r="G480" s="82"/>
      <c r="H480" s="45" t="str">
        <f t="shared" si="184"/>
        <v/>
      </c>
      <c r="I480" s="45" t="str">
        <f t="shared" si="185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187"/>
        <v/>
      </c>
      <c r="P480" s="40" t="str">
        <f t="shared" si="188"/>
        <v/>
      </c>
      <c r="Q480" s="40" t="str">
        <f t="shared" si="189"/>
        <v/>
      </c>
      <c r="R480" s="40" t="str">
        <f t="shared" si="190"/>
        <v/>
      </c>
      <c r="S480" s="40" t="str">
        <f t="shared" si="191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186"/>
        <v/>
      </c>
      <c r="E481" s="50"/>
      <c r="F481" s="45" t="str">
        <f t="shared" si="183"/>
        <v/>
      </c>
      <c r="G481" s="82"/>
      <c r="H481" s="45" t="str">
        <f t="shared" si="184"/>
        <v/>
      </c>
      <c r="I481" s="45" t="str">
        <f t="shared" si="185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187"/>
        <v/>
      </c>
      <c r="P481" s="40" t="str">
        <f t="shared" si="188"/>
        <v/>
      </c>
      <c r="Q481" s="40" t="str">
        <f t="shared" si="189"/>
        <v/>
      </c>
      <c r="R481" s="40" t="str">
        <f t="shared" si="190"/>
        <v/>
      </c>
      <c r="S481" s="40" t="str">
        <f t="shared" si="191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186"/>
        <v/>
      </c>
      <c r="E482" s="50"/>
      <c r="F482" s="45" t="str">
        <f t="shared" si="183"/>
        <v/>
      </c>
      <c r="G482" s="82"/>
      <c r="H482" s="45" t="str">
        <f t="shared" si="184"/>
        <v/>
      </c>
      <c r="I482" s="45" t="str">
        <f t="shared" si="185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187"/>
        <v/>
      </c>
      <c r="P482" s="40" t="str">
        <f t="shared" si="188"/>
        <v/>
      </c>
      <c r="Q482" s="40" t="str">
        <f t="shared" si="189"/>
        <v/>
      </c>
      <c r="R482" s="40" t="str">
        <f t="shared" si="190"/>
        <v/>
      </c>
      <c r="S482" s="40" t="str">
        <f t="shared" si="191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186"/>
        <v/>
      </c>
      <c r="E483" s="50"/>
      <c r="F483" s="45" t="str">
        <f t="shared" si="183"/>
        <v/>
      </c>
      <c r="G483" s="82"/>
      <c r="H483" s="45" t="str">
        <f t="shared" si="184"/>
        <v/>
      </c>
      <c r="I483" s="45" t="str">
        <f t="shared" si="185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187"/>
        <v/>
      </c>
      <c r="P483" s="40" t="str">
        <f t="shared" si="188"/>
        <v/>
      </c>
      <c r="Q483" s="40" t="str">
        <f t="shared" si="189"/>
        <v/>
      </c>
      <c r="R483" s="40" t="str">
        <f t="shared" si="190"/>
        <v/>
      </c>
      <c r="S483" s="40" t="str">
        <f t="shared" si="191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186"/>
        <v/>
      </c>
      <c r="E484" s="50"/>
      <c r="F484" s="45" t="str">
        <f t="shared" si="183"/>
        <v/>
      </c>
      <c r="G484" s="82"/>
      <c r="H484" s="45" t="str">
        <f t="shared" si="184"/>
        <v/>
      </c>
      <c r="I484" s="45" t="str">
        <f t="shared" si="185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187"/>
        <v/>
      </c>
      <c r="P484" s="40" t="str">
        <f t="shared" si="188"/>
        <v/>
      </c>
      <c r="Q484" s="40" t="str">
        <f t="shared" si="189"/>
        <v/>
      </c>
      <c r="R484" s="40" t="str">
        <f t="shared" si="190"/>
        <v/>
      </c>
      <c r="S484" s="40" t="str">
        <f t="shared" si="191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186"/>
        <v/>
      </c>
      <c r="E485" s="50"/>
      <c r="F485" s="45" t="str">
        <f t="shared" si="183"/>
        <v/>
      </c>
      <c r="G485" s="82"/>
      <c r="H485" s="45" t="str">
        <f t="shared" si="184"/>
        <v/>
      </c>
      <c r="I485" s="45" t="str">
        <f t="shared" si="185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187"/>
        <v/>
      </c>
      <c r="P485" s="40" t="str">
        <f t="shared" si="188"/>
        <v/>
      </c>
      <c r="Q485" s="40" t="str">
        <f t="shared" si="189"/>
        <v/>
      </c>
      <c r="R485" s="40" t="str">
        <f t="shared" si="190"/>
        <v/>
      </c>
      <c r="S485" s="40" t="str">
        <f t="shared" si="191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186"/>
        <v/>
      </c>
      <c r="E486" s="50"/>
      <c r="F486" s="45" t="str">
        <f t="shared" si="183"/>
        <v/>
      </c>
      <c r="G486" s="82"/>
      <c r="H486" s="45" t="str">
        <f t="shared" si="184"/>
        <v/>
      </c>
      <c r="I486" s="45" t="str">
        <f t="shared" si="185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187"/>
        <v/>
      </c>
      <c r="P486" s="40" t="str">
        <f t="shared" si="188"/>
        <v/>
      </c>
      <c r="Q486" s="40" t="str">
        <f t="shared" si="189"/>
        <v/>
      </c>
      <c r="R486" s="40" t="str">
        <f t="shared" si="190"/>
        <v/>
      </c>
      <c r="S486" s="40" t="str">
        <f t="shared" si="191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186"/>
        <v/>
      </c>
      <c r="E487" s="50"/>
      <c r="F487" s="45" t="str">
        <f t="shared" si="183"/>
        <v/>
      </c>
      <c r="G487" s="82"/>
      <c r="H487" s="45" t="str">
        <f t="shared" si="184"/>
        <v/>
      </c>
      <c r="I487" s="45" t="str">
        <f t="shared" si="185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187"/>
        <v/>
      </c>
      <c r="P487" s="40" t="str">
        <f t="shared" si="188"/>
        <v/>
      </c>
      <c r="Q487" s="40" t="str">
        <f t="shared" si="189"/>
        <v/>
      </c>
      <c r="R487" s="40" t="str">
        <f t="shared" si="190"/>
        <v/>
      </c>
      <c r="S487" s="40" t="str">
        <f t="shared" si="191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186"/>
        <v/>
      </c>
      <c r="E488" s="50"/>
      <c r="F488" s="45" t="str">
        <f t="shared" si="183"/>
        <v/>
      </c>
      <c r="G488" s="82"/>
      <c r="H488" s="45" t="str">
        <f t="shared" si="184"/>
        <v/>
      </c>
      <c r="I488" s="45" t="str">
        <f t="shared" si="185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187"/>
        <v/>
      </c>
      <c r="P488" s="40" t="str">
        <f t="shared" si="188"/>
        <v/>
      </c>
      <c r="Q488" s="40" t="str">
        <f t="shared" si="189"/>
        <v/>
      </c>
      <c r="R488" s="40" t="str">
        <f t="shared" si="190"/>
        <v/>
      </c>
      <c r="S488" s="40" t="str">
        <f t="shared" si="191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186"/>
        <v/>
      </c>
      <c r="E489" s="50"/>
      <c r="F489" s="45" t="str">
        <f t="shared" si="183"/>
        <v/>
      </c>
      <c r="G489" s="82"/>
      <c r="H489" s="45" t="str">
        <f t="shared" si="184"/>
        <v/>
      </c>
      <c r="I489" s="45" t="str">
        <f t="shared" si="185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187"/>
        <v/>
      </c>
      <c r="P489" s="40" t="str">
        <f t="shared" si="188"/>
        <v/>
      </c>
      <c r="Q489" s="40" t="str">
        <f t="shared" si="189"/>
        <v/>
      </c>
      <c r="R489" s="40" t="str">
        <f t="shared" si="190"/>
        <v/>
      </c>
      <c r="S489" s="40" t="str">
        <f t="shared" si="191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186"/>
        <v/>
      </c>
      <c r="E490" s="50"/>
      <c r="F490" s="45" t="str">
        <f t="shared" si="183"/>
        <v/>
      </c>
      <c r="G490" s="82"/>
      <c r="H490" s="45" t="str">
        <f t="shared" si="184"/>
        <v/>
      </c>
      <c r="I490" s="45" t="str">
        <f t="shared" si="185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187"/>
        <v/>
      </c>
      <c r="P490" s="40" t="str">
        <f t="shared" si="188"/>
        <v/>
      </c>
      <c r="Q490" s="40" t="str">
        <f t="shared" si="189"/>
        <v/>
      </c>
      <c r="R490" s="40" t="str">
        <f t="shared" si="190"/>
        <v/>
      </c>
      <c r="S490" s="40" t="str">
        <f t="shared" si="191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186"/>
        <v/>
      </c>
      <c r="E491" s="50"/>
      <c r="F491" s="45" t="str">
        <f t="shared" si="183"/>
        <v/>
      </c>
      <c r="G491" s="82"/>
      <c r="H491" s="45" t="str">
        <f t="shared" si="184"/>
        <v/>
      </c>
      <c r="I491" s="45" t="str">
        <f t="shared" si="185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187"/>
        <v/>
      </c>
      <c r="P491" s="40" t="str">
        <f t="shared" si="188"/>
        <v/>
      </c>
      <c r="Q491" s="40" t="str">
        <f t="shared" si="189"/>
        <v/>
      </c>
      <c r="R491" s="40" t="str">
        <f t="shared" si="190"/>
        <v/>
      </c>
      <c r="S491" s="40" t="str">
        <f t="shared" si="191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186"/>
        <v/>
      </c>
      <c r="E492" s="50"/>
      <c r="F492" s="45" t="str">
        <f t="shared" si="183"/>
        <v/>
      </c>
      <c r="G492" s="82"/>
      <c r="H492" s="45" t="str">
        <f t="shared" si="184"/>
        <v/>
      </c>
      <c r="I492" s="45" t="str">
        <f t="shared" si="185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187"/>
        <v/>
      </c>
      <c r="P492" s="40" t="str">
        <f t="shared" si="188"/>
        <v/>
      </c>
      <c r="Q492" s="40" t="str">
        <f t="shared" si="189"/>
        <v/>
      </c>
      <c r="R492" s="40" t="str">
        <f t="shared" si="190"/>
        <v/>
      </c>
      <c r="S492" s="40" t="str">
        <f t="shared" si="191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186"/>
        <v/>
      </c>
      <c r="E493" s="50"/>
      <c r="F493" s="45" t="str">
        <f t="shared" si="183"/>
        <v/>
      </c>
      <c r="G493" s="82"/>
      <c r="H493" s="45" t="str">
        <f t="shared" si="184"/>
        <v/>
      </c>
      <c r="I493" s="45" t="str">
        <f t="shared" si="185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187"/>
        <v/>
      </c>
      <c r="P493" s="40" t="str">
        <f t="shared" si="188"/>
        <v/>
      </c>
      <c r="Q493" s="40" t="str">
        <f t="shared" si="189"/>
        <v/>
      </c>
      <c r="R493" s="40" t="str">
        <f t="shared" si="190"/>
        <v/>
      </c>
      <c r="S493" s="40" t="str">
        <f t="shared" si="191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186"/>
        <v/>
      </c>
      <c r="E494" s="50"/>
      <c r="F494" s="45" t="str">
        <f t="shared" si="183"/>
        <v/>
      </c>
      <c r="G494" s="82"/>
      <c r="H494" s="45" t="str">
        <f t="shared" si="184"/>
        <v/>
      </c>
      <c r="I494" s="45" t="str">
        <f t="shared" si="185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187"/>
        <v/>
      </c>
      <c r="P494" s="40" t="str">
        <f t="shared" si="188"/>
        <v/>
      </c>
      <c r="Q494" s="40" t="str">
        <f t="shared" si="189"/>
        <v/>
      </c>
      <c r="R494" s="40" t="str">
        <f t="shared" si="190"/>
        <v/>
      </c>
      <c r="S494" s="40" t="str">
        <f t="shared" si="191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186"/>
        <v/>
      </c>
      <c r="E495" s="50"/>
      <c r="F495" s="45" t="str">
        <f t="shared" si="183"/>
        <v/>
      </c>
      <c r="G495" s="82"/>
      <c r="H495" s="45" t="str">
        <f t="shared" si="184"/>
        <v/>
      </c>
      <c r="I495" s="45" t="str">
        <f t="shared" si="185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187"/>
        <v/>
      </c>
      <c r="P495" s="40" t="str">
        <f t="shared" si="188"/>
        <v/>
      </c>
      <c r="Q495" s="40" t="str">
        <f t="shared" si="189"/>
        <v/>
      </c>
      <c r="R495" s="40" t="str">
        <f t="shared" si="190"/>
        <v/>
      </c>
      <c r="S495" s="40" t="str">
        <f t="shared" si="191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186"/>
        <v/>
      </c>
      <c r="E496" s="50"/>
      <c r="F496" s="45" t="str">
        <f t="shared" si="183"/>
        <v/>
      </c>
      <c r="G496" s="82"/>
      <c r="H496" s="45" t="str">
        <f t="shared" si="184"/>
        <v/>
      </c>
      <c r="I496" s="45" t="str">
        <f t="shared" si="185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187"/>
        <v/>
      </c>
      <c r="P496" s="40" t="str">
        <f t="shared" si="188"/>
        <v/>
      </c>
      <c r="Q496" s="40" t="str">
        <f t="shared" si="189"/>
        <v/>
      </c>
      <c r="R496" s="40" t="str">
        <f t="shared" si="190"/>
        <v/>
      </c>
      <c r="S496" s="40" t="str">
        <f t="shared" si="191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186"/>
        <v/>
      </c>
      <c r="E497" s="50"/>
      <c r="F497" s="45" t="str">
        <f t="shared" si="183"/>
        <v/>
      </c>
      <c r="G497" s="82"/>
      <c r="H497" s="45" t="str">
        <f t="shared" si="184"/>
        <v/>
      </c>
      <c r="I497" s="45" t="str">
        <f t="shared" si="185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187"/>
        <v/>
      </c>
      <c r="P497" s="40" t="str">
        <f t="shared" si="188"/>
        <v/>
      </c>
      <c r="Q497" s="40" t="str">
        <f t="shared" si="189"/>
        <v/>
      </c>
      <c r="R497" s="40" t="str">
        <f t="shared" si="190"/>
        <v/>
      </c>
      <c r="S497" s="40" t="str">
        <f t="shared" si="191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186"/>
        <v/>
      </c>
      <c r="E498" s="50"/>
      <c r="F498" s="45" t="str">
        <f t="shared" si="183"/>
        <v/>
      </c>
      <c r="G498" s="82"/>
      <c r="H498" s="45" t="str">
        <f t="shared" si="184"/>
        <v/>
      </c>
      <c r="I498" s="45" t="str">
        <f t="shared" si="185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187"/>
        <v/>
      </c>
      <c r="P498" s="40" t="str">
        <f t="shared" si="188"/>
        <v/>
      </c>
      <c r="Q498" s="40" t="str">
        <f t="shared" si="189"/>
        <v/>
      </c>
      <c r="R498" s="40" t="str">
        <f t="shared" si="190"/>
        <v/>
      </c>
      <c r="S498" s="40" t="str">
        <f t="shared" si="191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186"/>
        <v/>
      </c>
      <c r="E499" s="50"/>
      <c r="F499" s="45" t="str">
        <f t="shared" si="183"/>
        <v/>
      </c>
      <c r="G499" s="82"/>
      <c r="H499" s="45" t="str">
        <f t="shared" si="184"/>
        <v/>
      </c>
      <c r="I499" s="45" t="str">
        <f t="shared" si="185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187"/>
        <v/>
      </c>
      <c r="P499" s="40" t="str">
        <f t="shared" si="188"/>
        <v/>
      </c>
      <c r="Q499" s="40" t="str">
        <f t="shared" si="189"/>
        <v/>
      </c>
      <c r="R499" s="40" t="str">
        <f t="shared" si="190"/>
        <v/>
      </c>
      <c r="S499" s="40" t="str">
        <f t="shared" si="191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186"/>
        <v/>
      </c>
      <c r="E500" s="50"/>
      <c r="F500" s="45" t="str">
        <f t="shared" si="183"/>
        <v/>
      </c>
      <c r="G500" s="82"/>
      <c r="H500" s="45" t="str">
        <f t="shared" si="184"/>
        <v/>
      </c>
      <c r="I500" s="45" t="str">
        <f t="shared" si="185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187"/>
        <v/>
      </c>
      <c r="P500" s="40" t="str">
        <f t="shared" si="188"/>
        <v/>
      </c>
      <c r="Q500" s="40" t="str">
        <f t="shared" si="189"/>
        <v/>
      </c>
      <c r="R500" s="40" t="str">
        <f t="shared" si="190"/>
        <v/>
      </c>
      <c r="S500" s="40" t="str">
        <f t="shared" si="191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186"/>
        <v/>
      </c>
      <c r="E501" s="50"/>
      <c r="F501" s="45" t="str">
        <f t="shared" si="183"/>
        <v/>
      </c>
      <c r="G501" s="82"/>
      <c r="H501" s="45" t="str">
        <f t="shared" si="184"/>
        <v/>
      </c>
      <c r="I501" s="45" t="str">
        <f t="shared" si="185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187"/>
        <v/>
      </c>
      <c r="P501" s="40" t="str">
        <f t="shared" si="188"/>
        <v/>
      </c>
      <c r="Q501" s="40" t="str">
        <f t="shared" si="189"/>
        <v/>
      </c>
      <c r="R501" s="40" t="str">
        <f t="shared" si="190"/>
        <v/>
      </c>
      <c r="S501" s="40" t="str">
        <f t="shared" si="191"/>
        <v/>
      </c>
    </row>
    <row r="502" spans="1:19">
      <c r="A502" s="44" t="str">
        <f>IF(C502="","",VLOOKUP('OPĆI DIO'!$C$1,'OPĆI DIO'!$N$4:$W$137,10,FALSE))</f>
        <v/>
      </c>
      <c r="B502" s="44" t="str">
        <f>IF(C502="","",VLOOKUP('OPĆI DIO'!$C$1,'OPĆI DIO'!$N$4:$W$137,9,FALSE))</f>
        <v/>
      </c>
      <c r="C502" s="50"/>
      <c r="D502" s="45" t="str">
        <f t="shared" si="186"/>
        <v/>
      </c>
      <c r="E502" s="50"/>
      <c r="F502" s="45" t="str">
        <f t="shared" si="183"/>
        <v/>
      </c>
      <c r="G502" s="82"/>
      <c r="H502" s="45" t="str">
        <f t="shared" si="184"/>
        <v/>
      </c>
      <c r="I502" s="45" t="str">
        <f t="shared" si="185"/>
        <v/>
      </c>
      <c r="J502" s="81"/>
      <c r="K502" s="81"/>
      <c r="L502" s="81"/>
      <c r="M502" s="49"/>
      <c r="N502" s="246" t="str">
        <f>IF(C502="","",'OPĆI DIO'!$C$1)</f>
        <v/>
      </c>
      <c r="O502" s="40" t="str">
        <f t="shared" si="187"/>
        <v/>
      </c>
      <c r="P502" s="40" t="str">
        <f t="shared" si="188"/>
        <v/>
      </c>
      <c r="Q502" s="40" t="str">
        <f t="shared" si="189"/>
        <v/>
      </c>
      <c r="R502" s="40" t="str">
        <f t="shared" si="190"/>
        <v/>
      </c>
      <c r="S502" s="40" t="str">
        <f t="shared" si="191"/>
        <v/>
      </c>
    </row>
    <row r="503" spans="1:19">
      <c r="A503" s="44" t="str">
        <f>IF(C503="","",VLOOKUP('OPĆI DIO'!$C$1,'OPĆI DIO'!$N$4:$W$137,10,FALSE))</f>
        <v/>
      </c>
      <c r="B503" s="44" t="str">
        <f>IF(C503="","",VLOOKUP('OPĆI DIO'!$C$1,'OPĆI DIO'!$N$4:$W$137,9,FALSE))</f>
        <v/>
      </c>
      <c r="C503" s="50"/>
      <c r="D503" s="45" t="str">
        <f t="shared" si="186"/>
        <v/>
      </c>
      <c r="E503" s="50"/>
      <c r="F503" s="45" t="str">
        <f t="shared" si="183"/>
        <v/>
      </c>
      <c r="G503" s="82"/>
      <c r="H503" s="45" t="str">
        <f t="shared" si="184"/>
        <v/>
      </c>
      <c r="I503" s="45" t="str">
        <f t="shared" si="185"/>
        <v/>
      </c>
      <c r="J503" s="81"/>
      <c r="K503" s="81"/>
      <c r="L503" s="81"/>
      <c r="M503" s="49"/>
      <c r="N503" s="246" t="str">
        <f>IF(C503="","",'OPĆI DIO'!$C$1)</f>
        <v/>
      </c>
      <c r="O503" s="40" t="str">
        <f t="shared" si="187"/>
        <v/>
      </c>
      <c r="P503" s="40" t="str">
        <f t="shared" si="188"/>
        <v/>
      </c>
      <c r="Q503" s="40" t="str">
        <f t="shared" si="189"/>
        <v/>
      </c>
      <c r="R503" s="40" t="str">
        <f t="shared" si="190"/>
        <v/>
      </c>
      <c r="S503" s="40" t="str">
        <f t="shared" si="191"/>
        <v/>
      </c>
    </row>
    <row r="504" spans="1:19">
      <c r="A504" s="44" t="str">
        <f>IF(C504="","",VLOOKUP('OPĆI DIO'!$C$1,'OPĆI DIO'!$N$4:$W$137,10,FALSE))</f>
        <v/>
      </c>
      <c r="B504" s="44" t="str">
        <f>IF(C504="","",VLOOKUP('OPĆI DIO'!$C$1,'OPĆI DIO'!$N$4:$W$137,9,FALSE))</f>
        <v/>
      </c>
      <c r="C504" s="50"/>
      <c r="D504" s="45" t="str">
        <f t="shared" si="186"/>
        <v/>
      </c>
      <c r="E504" s="50"/>
      <c r="F504" s="45" t="str">
        <f t="shared" si="183"/>
        <v/>
      </c>
      <c r="G504" s="82"/>
      <c r="H504" s="45" t="str">
        <f t="shared" si="184"/>
        <v/>
      </c>
      <c r="I504" s="45" t="str">
        <f t="shared" si="185"/>
        <v/>
      </c>
      <c r="J504" s="81"/>
      <c r="K504" s="81"/>
      <c r="L504" s="81"/>
      <c r="M504" s="49"/>
      <c r="N504" s="246" t="str">
        <f>IF(C504="","",'OPĆI DIO'!$C$1)</f>
        <v/>
      </c>
      <c r="O504" s="40" t="str">
        <f t="shared" si="187"/>
        <v/>
      </c>
      <c r="P504" s="40" t="str">
        <f t="shared" si="188"/>
        <v/>
      </c>
      <c r="Q504" s="40" t="str">
        <f t="shared" si="189"/>
        <v/>
      </c>
      <c r="R504" s="40" t="str">
        <f t="shared" si="190"/>
        <v/>
      </c>
      <c r="S504" s="40" t="str">
        <f t="shared" si="191"/>
        <v/>
      </c>
    </row>
    <row r="505" spans="1:19">
      <c r="A505" s="44" t="str">
        <f>IF(C505="","",VLOOKUP('OPĆI DIO'!$C$1,'OPĆI DIO'!$N$4:$W$137,10,FALSE))</f>
        <v/>
      </c>
      <c r="B505" s="44" t="str">
        <f>IF(C505="","",VLOOKUP('OPĆI DIO'!$C$1,'OPĆI DIO'!$N$4:$W$137,9,FALSE))</f>
        <v/>
      </c>
      <c r="C505" s="50"/>
      <c r="D505" s="45" t="str">
        <f t="shared" si="186"/>
        <v/>
      </c>
      <c r="E505" s="50"/>
      <c r="F505" s="45" t="str">
        <f t="shared" si="183"/>
        <v/>
      </c>
      <c r="G505" s="82"/>
      <c r="H505" s="45" t="str">
        <f t="shared" si="184"/>
        <v/>
      </c>
      <c r="I505" s="45" t="str">
        <f t="shared" si="185"/>
        <v/>
      </c>
      <c r="J505" s="81"/>
      <c r="K505" s="81"/>
      <c r="L505" s="81"/>
      <c r="M505" s="49"/>
      <c r="N505" s="246" t="str">
        <f>IF(C505="","",'OPĆI DIO'!$C$1)</f>
        <v/>
      </c>
      <c r="O505" s="40" t="str">
        <f t="shared" si="187"/>
        <v/>
      </c>
      <c r="P505" s="40" t="str">
        <f t="shared" si="188"/>
        <v/>
      </c>
      <c r="Q505" s="40" t="str">
        <f t="shared" si="189"/>
        <v/>
      </c>
      <c r="R505" s="40" t="str">
        <f t="shared" si="190"/>
        <v/>
      </c>
      <c r="S505" s="40" t="str">
        <f t="shared" si="191"/>
        <v/>
      </c>
    </row>
    <row r="506" spans="1:19">
      <c r="A506" s="44" t="str">
        <f>IF(C506="","",VLOOKUP('OPĆI DIO'!$C$1,'OPĆI DIO'!$N$4:$W$137,10,FALSE))</f>
        <v/>
      </c>
      <c r="B506" s="44" t="str">
        <f>IF(C506="","",VLOOKUP('OPĆI DIO'!$C$1,'OPĆI DIO'!$N$4:$W$137,9,FALSE))</f>
        <v/>
      </c>
      <c r="C506" s="50"/>
      <c r="D506" s="45" t="str">
        <f t="shared" si="186"/>
        <v/>
      </c>
      <c r="E506" s="50"/>
      <c r="F506" s="45" t="str">
        <f t="shared" si="183"/>
        <v/>
      </c>
      <c r="G506" s="82"/>
      <c r="H506" s="45" t="str">
        <f t="shared" si="184"/>
        <v/>
      </c>
      <c r="I506" s="45" t="str">
        <f t="shared" si="185"/>
        <v/>
      </c>
      <c r="J506" s="81"/>
      <c r="K506" s="81"/>
      <c r="L506" s="81"/>
      <c r="M506" s="49"/>
      <c r="N506" s="246" t="str">
        <f>IF(C506="","",'OPĆI DIO'!$C$1)</f>
        <v/>
      </c>
      <c r="O506" s="40" t="str">
        <f t="shared" si="187"/>
        <v/>
      </c>
      <c r="P506" s="40" t="str">
        <f t="shared" si="188"/>
        <v/>
      </c>
      <c r="Q506" s="40" t="str">
        <f t="shared" si="189"/>
        <v/>
      </c>
      <c r="R506" s="40" t="str">
        <f t="shared" si="190"/>
        <v/>
      </c>
      <c r="S506" s="40" t="str">
        <f t="shared" si="191"/>
        <v/>
      </c>
    </row>
    <row r="507" spans="1:19">
      <c r="A507" s="44" t="str">
        <f>IF(C507="","",VLOOKUP('OPĆI DIO'!$C$1,'OPĆI DIO'!$N$4:$W$137,10,FALSE))</f>
        <v/>
      </c>
      <c r="B507" s="44" t="str">
        <f>IF(C507="","",VLOOKUP('OPĆI DIO'!$C$1,'OPĆI DIO'!$N$4:$W$137,9,FALSE))</f>
        <v/>
      </c>
      <c r="C507" s="50"/>
      <c r="D507" s="45" t="str">
        <f t="shared" si="186"/>
        <v/>
      </c>
      <c r="E507" s="50"/>
      <c r="F507" s="45" t="str">
        <f t="shared" si="183"/>
        <v/>
      </c>
      <c r="G507" s="82"/>
      <c r="H507" s="45" t="str">
        <f t="shared" si="184"/>
        <v/>
      </c>
      <c r="I507" s="45" t="str">
        <f t="shared" si="185"/>
        <v/>
      </c>
      <c r="J507" s="81"/>
      <c r="K507" s="81"/>
      <c r="L507" s="81"/>
      <c r="M507" s="49"/>
      <c r="N507" s="246" t="str">
        <f>IF(C507="","",'OPĆI DIO'!$C$1)</f>
        <v/>
      </c>
      <c r="O507" s="40" t="str">
        <f t="shared" si="187"/>
        <v/>
      </c>
      <c r="P507" s="40" t="str">
        <f t="shared" si="188"/>
        <v/>
      </c>
      <c r="Q507" s="40" t="str">
        <f t="shared" si="189"/>
        <v/>
      </c>
      <c r="R507" s="40" t="str">
        <f t="shared" si="190"/>
        <v/>
      </c>
      <c r="S507" s="40" t="str">
        <f t="shared" si="191"/>
        <v/>
      </c>
    </row>
    <row r="508" spans="1:19">
      <c r="A508" s="44" t="str">
        <f>IF(C508="","",VLOOKUP('OPĆI DIO'!$C$1,'OPĆI DIO'!$N$4:$W$137,10,FALSE))</f>
        <v/>
      </c>
      <c r="B508" s="44" t="str">
        <f>IF(C508="","",VLOOKUP('OPĆI DIO'!$C$1,'OPĆI DIO'!$N$4:$W$137,9,FALSE))</f>
        <v/>
      </c>
      <c r="C508" s="50"/>
      <c r="D508" s="45" t="str">
        <f t="shared" si="186"/>
        <v/>
      </c>
      <c r="E508" s="50"/>
      <c r="F508" s="45" t="str">
        <f t="shared" si="183"/>
        <v/>
      </c>
      <c r="G508" s="82"/>
      <c r="H508" s="45" t="str">
        <f t="shared" si="184"/>
        <v/>
      </c>
      <c r="I508" s="45" t="str">
        <f t="shared" si="185"/>
        <v/>
      </c>
      <c r="J508" s="81"/>
      <c r="K508" s="81"/>
      <c r="L508" s="81"/>
      <c r="M508" s="49"/>
      <c r="N508" s="246" t="str">
        <f>IF(C508="","",'OPĆI DIO'!$C$1)</f>
        <v/>
      </c>
      <c r="O508" s="40" t="str">
        <f t="shared" si="187"/>
        <v/>
      </c>
      <c r="P508" s="40" t="str">
        <f t="shared" si="188"/>
        <v/>
      </c>
      <c r="Q508" s="40" t="str">
        <f t="shared" si="189"/>
        <v/>
      </c>
      <c r="R508" s="40" t="str">
        <f t="shared" si="190"/>
        <v/>
      </c>
      <c r="S508" s="40" t="str">
        <f t="shared" si="191"/>
        <v/>
      </c>
    </row>
    <row r="509" spans="1:19">
      <c r="A509" s="44" t="str">
        <f>IF(C509="","",VLOOKUP('OPĆI DIO'!$C$1,'OPĆI DIO'!$N$4:$W$137,10,FALSE))</f>
        <v/>
      </c>
      <c r="B509" s="44" t="str">
        <f>IF(C509="","",VLOOKUP('OPĆI DIO'!$C$1,'OPĆI DIO'!$N$4:$W$137,9,FALSE))</f>
        <v/>
      </c>
      <c r="C509" s="50"/>
      <c r="D509" s="45" t="str">
        <f t="shared" si="186"/>
        <v/>
      </c>
      <c r="E509" s="50"/>
      <c r="F509" s="45" t="str">
        <f t="shared" si="183"/>
        <v/>
      </c>
      <c r="G509" s="82"/>
      <c r="H509" s="45" t="str">
        <f t="shared" si="184"/>
        <v/>
      </c>
      <c r="I509" s="45" t="str">
        <f t="shared" si="185"/>
        <v/>
      </c>
      <c r="J509" s="81"/>
      <c r="K509" s="81"/>
      <c r="L509" s="81"/>
      <c r="M509" s="49"/>
      <c r="N509" s="246" t="str">
        <f>IF(C509="","",'OPĆI DIO'!$C$1)</f>
        <v/>
      </c>
      <c r="O509" s="40" t="str">
        <f t="shared" si="187"/>
        <v/>
      </c>
      <c r="P509" s="40" t="str">
        <f t="shared" si="188"/>
        <v/>
      </c>
      <c r="Q509" s="40" t="str">
        <f t="shared" si="189"/>
        <v/>
      </c>
      <c r="R509" s="40" t="str">
        <f t="shared" si="190"/>
        <v/>
      </c>
      <c r="S509" s="40" t="str">
        <f t="shared" si="191"/>
        <v/>
      </c>
    </row>
    <row r="510" spans="1:19">
      <c r="A510" s="44" t="str">
        <f>IF(C510="","",VLOOKUP('OPĆI DIO'!$C$1,'OPĆI DIO'!$N$4:$W$137,10,FALSE))</f>
        <v/>
      </c>
      <c r="B510" s="44" t="str">
        <f>IF(C510="","",VLOOKUP('OPĆI DIO'!$C$1,'OPĆI DIO'!$N$4:$W$137,9,FALSE))</f>
        <v/>
      </c>
      <c r="C510" s="50"/>
      <c r="D510" s="45" t="str">
        <f t="shared" si="186"/>
        <v/>
      </c>
      <c r="E510" s="50"/>
      <c r="F510" s="45" t="str">
        <f t="shared" si="183"/>
        <v/>
      </c>
      <c r="G510" s="82"/>
      <c r="H510" s="45" t="str">
        <f t="shared" si="184"/>
        <v/>
      </c>
      <c r="I510" s="45" t="str">
        <f t="shared" si="185"/>
        <v/>
      </c>
      <c r="J510" s="81"/>
      <c r="K510" s="81"/>
      <c r="L510" s="81"/>
      <c r="M510" s="49"/>
      <c r="N510" s="246" t="str">
        <f>IF(C510="","",'OPĆI DIO'!$C$1)</f>
        <v/>
      </c>
      <c r="O510" s="40" t="str">
        <f t="shared" si="187"/>
        <v/>
      </c>
      <c r="P510" s="40" t="str">
        <f t="shared" si="188"/>
        <v/>
      </c>
      <c r="Q510" s="40" t="str">
        <f t="shared" si="189"/>
        <v/>
      </c>
      <c r="R510" s="40" t="str">
        <f t="shared" si="190"/>
        <v/>
      </c>
      <c r="S510" s="40" t="str">
        <f t="shared" si="191"/>
        <v/>
      </c>
    </row>
    <row r="511" spans="1:19">
      <c r="A511" s="44" t="str">
        <f>IF(C511="","",VLOOKUP('OPĆI DIO'!$C$1,'OPĆI DIO'!$N$4:$W$137,10,FALSE))</f>
        <v/>
      </c>
      <c r="B511" s="44" t="str">
        <f>IF(C511="","",VLOOKUP('OPĆI DIO'!$C$1,'OPĆI DIO'!$N$4:$W$137,9,FALSE))</f>
        <v/>
      </c>
      <c r="C511" s="50"/>
      <c r="D511" s="45" t="str">
        <f t="shared" si="186"/>
        <v/>
      </c>
      <c r="E511" s="50"/>
      <c r="F511" s="45" t="str">
        <f t="shared" si="183"/>
        <v/>
      </c>
      <c r="G511" s="82"/>
      <c r="H511" s="45" t="str">
        <f t="shared" si="184"/>
        <v/>
      </c>
      <c r="I511" s="45" t="str">
        <f t="shared" si="185"/>
        <v/>
      </c>
      <c r="J511" s="81"/>
      <c r="K511" s="81"/>
      <c r="L511" s="81"/>
      <c r="M511" s="49"/>
      <c r="N511" s="246" t="str">
        <f>IF(C511="","",'OPĆI DIO'!$C$1)</f>
        <v/>
      </c>
      <c r="O511" s="40" t="str">
        <f t="shared" si="187"/>
        <v/>
      </c>
      <c r="P511" s="40" t="str">
        <f t="shared" si="188"/>
        <v/>
      </c>
      <c r="Q511" s="40" t="str">
        <f t="shared" si="189"/>
        <v/>
      </c>
      <c r="R511" s="40" t="str">
        <f t="shared" si="190"/>
        <v/>
      </c>
      <c r="S511" s="40" t="str">
        <f t="shared" si="191"/>
        <v/>
      </c>
    </row>
    <row r="512" spans="1:19">
      <c r="A512" s="44" t="str">
        <f>IF(C512="","",VLOOKUP('OPĆI DIO'!$C$1,'OPĆI DIO'!$N$4:$W$137,10,FALSE))</f>
        <v/>
      </c>
      <c r="B512" s="44" t="str">
        <f>IF(C512="","",VLOOKUP('OPĆI DIO'!$C$1,'OPĆI DIO'!$N$4:$W$137,9,FALSE))</f>
        <v/>
      </c>
      <c r="C512" s="50"/>
      <c r="D512" s="45" t="str">
        <f t="shared" si="186"/>
        <v/>
      </c>
      <c r="E512" s="50"/>
      <c r="F512" s="45" t="str">
        <f t="shared" si="183"/>
        <v/>
      </c>
      <c r="G512" s="82"/>
      <c r="H512" s="45" t="str">
        <f t="shared" si="184"/>
        <v/>
      </c>
      <c r="I512" s="45" t="str">
        <f t="shared" si="185"/>
        <v/>
      </c>
      <c r="J512" s="81"/>
      <c r="K512" s="81"/>
      <c r="L512" s="81"/>
      <c r="M512" s="49"/>
      <c r="N512" s="246" t="str">
        <f>IF(C512="","",'OPĆI DIO'!$C$1)</f>
        <v/>
      </c>
      <c r="O512" s="40" t="str">
        <f t="shared" si="187"/>
        <v/>
      </c>
      <c r="P512" s="40" t="str">
        <f t="shared" si="188"/>
        <v/>
      </c>
      <c r="Q512" s="40" t="str">
        <f t="shared" si="189"/>
        <v/>
      </c>
      <c r="R512" s="40" t="str">
        <f t="shared" si="190"/>
        <v/>
      </c>
      <c r="S512" s="40" t="str">
        <f t="shared" si="191"/>
        <v/>
      </c>
    </row>
    <row r="513" spans="1:19">
      <c r="A513" s="44" t="str">
        <f>IF(C513="","",VLOOKUP('OPĆI DIO'!$C$1,'OPĆI DIO'!$N$4:$W$137,10,FALSE))</f>
        <v/>
      </c>
      <c r="B513" s="44" t="str">
        <f>IF(C513="","",VLOOKUP('OPĆI DIO'!$C$1,'OPĆI DIO'!$N$4:$W$137,9,FALSE))</f>
        <v/>
      </c>
      <c r="C513" s="50"/>
      <c r="D513" s="45" t="str">
        <f t="shared" si="186"/>
        <v/>
      </c>
      <c r="E513" s="50"/>
      <c r="F513" s="45" t="str">
        <f t="shared" si="183"/>
        <v/>
      </c>
      <c r="G513" s="82"/>
      <c r="H513" s="45" t="str">
        <f t="shared" si="184"/>
        <v/>
      </c>
      <c r="I513" s="45" t="str">
        <f t="shared" si="185"/>
        <v/>
      </c>
      <c r="J513" s="81"/>
      <c r="K513" s="81"/>
      <c r="L513" s="81"/>
      <c r="M513" s="49"/>
      <c r="N513" s="246" t="str">
        <f>IF(C513="","",'OPĆI DIO'!$C$1)</f>
        <v/>
      </c>
      <c r="O513" s="40" t="str">
        <f t="shared" si="187"/>
        <v/>
      </c>
      <c r="P513" s="40" t="str">
        <f t="shared" si="188"/>
        <v/>
      </c>
      <c r="Q513" s="40" t="str">
        <f t="shared" si="189"/>
        <v/>
      </c>
      <c r="R513" s="40" t="str">
        <f t="shared" si="190"/>
        <v/>
      </c>
      <c r="S513" s="40" t="str">
        <f t="shared" si="191"/>
        <v/>
      </c>
    </row>
    <row r="514" spans="1:19">
      <c r="A514" s="44" t="str">
        <f>IF(C514="","",VLOOKUP('OPĆI DIO'!$C$1,'OPĆI DIO'!$N$4:$W$137,10,FALSE))</f>
        <v/>
      </c>
      <c r="B514" s="44" t="str">
        <f>IF(C514="","",VLOOKUP('OPĆI DIO'!$C$1,'OPĆI DIO'!$N$4:$W$137,9,FALSE))</f>
        <v/>
      </c>
      <c r="C514" s="50"/>
      <c r="D514" s="45" t="str">
        <f t="shared" si="186"/>
        <v/>
      </c>
      <c r="E514" s="50"/>
      <c r="F514" s="45" t="str">
        <f t="shared" si="183"/>
        <v/>
      </c>
      <c r="G514" s="82"/>
      <c r="H514" s="45" t="str">
        <f t="shared" si="184"/>
        <v/>
      </c>
      <c r="I514" s="45" t="str">
        <f t="shared" si="185"/>
        <v/>
      </c>
      <c r="J514" s="81"/>
      <c r="K514" s="81"/>
      <c r="L514" s="81"/>
      <c r="M514" s="49"/>
      <c r="N514" s="246" t="str">
        <f>IF(C514="","",'OPĆI DIO'!$C$1)</f>
        <v/>
      </c>
      <c r="O514" s="40" t="str">
        <f t="shared" si="187"/>
        <v/>
      </c>
      <c r="P514" s="40" t="str">
        <f t="shared" si="188"/>
        <v/>
      </c>
      <c r="Q514" s="40" t="str">
        <f t="shared" si="189"/>
        <v/>
      </c>
      <c r="R514" s="40" t="str">
        <f t="shared" si="190"/>
        <v/>
      </c>
      <c r="S514" s="40" t="str">
        <f t="shared" si="191"/>
        <v/>
      </c>
    </row>
    <row r="515" spans="1:19">
      <c r="A515" s="44" t="str">
        <f>IF(C515="","",VLOOKUP('OPĆI DIO'!$C$1,'OPĆI DIO'!$N$4:$W$137,10,FALSE))</f>
        <v/>
      </c>
      <c r="B515" s="44" t="str">
        <f>IF(C515="","",VLOOKUP('OPĆI DIO'!$C$1,'OPĆI DIO'!$N$4:$W$137,9,FALSE))</f>
        <v/>
      </c>
      <c r="C515" s="50"/>
      <c r="D515" s="45" t="str">
        <f t="shared" si="186"/>
        <v/>
      </c>
      <c r="E515" s="50"/>
      <c r="F515" s="45" t="str">
        <f t="shared" si="183"/>
        <v/>
      </c>
      <c r="G515" s="82"/>
      <c r="H515" s="45" t="str">
        <f t="shared" si="184"/>
        <v/>
      </c>
      <c r="I515" s="45" t="str">
        <f t="shared" si="185"/>
        <v/>
      </c>
      <c r="J515" s="81"/>
      <c r="K515" s="81"/>
      <c r="L515" s="81"/>
      <c r="M515" s="49"/>
      <c r="N515" s="246" t="str">
        <f>IF(C515="","",'OPĆI DIO'!$C$1)</f>
        <v/>
      </c>
      <c r="O515" s="40" t="str">
        <f t="shared" si="187"/>
        <v/>
      </c>
      <c r="P515" s="40" t="str">
        <f t="shared" si="188"/>
        <v/>
      </c>
      <c r="Q515" s="40" t="str">
        <f t="shared" si="189"/>
        <v/>
      </c>
      <c r="R515" s="40" t="str">
        <f t="shared" si="190"/>
        <v/>
      </c>
      <c r="S515" s="40" t="str">
        <f t="shared" si="191"/>
        <v/>
      </c>
    </row>
    <row r="516" spans="1:19">
      <c r="A516" s="44" t="str">
        <f>IF(C516="","",VLOOKUP('OPĆI DIO'!$C$1,'OPĆI DIO'!$N$4:$W$137,10,FALSE))</f>
        <v/>
      </c>
      <c r="B516" s="44" t="str">
        <f>IF(C516="","",VLOOKUP('OPĆI DIO'!$C$1,'OPĆI DIO'!$N$4:$W$137,9,FALSE))</f>
        <v/>
      </c>
      <c r="C516" s="50"/>
      <c r="D516" s="45" t="str">
        <f t="shared" si="186"/>
        <v/>
      </c>
      <c r="E516" s="50"/>
      <c r="F516" s="45" t="str">
        <f t="shared" ref="F516:F520" si="192">IFERROR(VLOOKUP(E516,$W$5:$Y$148,2,FALSE),"")</f>
        <v/>
      </c>
      <c r="G516" s="82"/>
      <c r="H516" s="45" t="str">
        <f t="shared" ref="H516:H520" si="193">IFERROR(VLOOKUP(G516,$AC$6:$AD$363,2,FALSE),"")</f>
        <v/>
      </c>
      <c r="I516" s="45" t="str">
        <f t="shared" si="185"/>
        <v/>
      </c>
      <c r="J516" s="81"/>
      <c r="K516" s="81"/>
      <c r="L516" s="81"/>
      <c r="M516" s="49"/>
      <c r="N516" s="246" t="str">
        <f>IF(C516="","",'OPĆI DIO'!$C$1)</f>
        <v/>
      </c>
      <c r="O516" s="40" t="str">
        <f t="shared" si="187"/>
        <v/>
      </c>
      <c r="P516" s="40" t="str">
        <f t="shared" si="188"/>
        <v/>
      </c>
      <c r="Q516" s="40" t="str">
        <f t="shared" si="189"/>
        <v/>
      </c>
      <c r="R516" s="40" t="str">
        <f t="shared" si="190"/>
        <v/>
      </c>
      <c r="S516" s="40" t="str">
        <f t="shared" si="191"/>
        <v/>
      </c>
    </row>
    <row r="517" spans="1:19">
      <c r="A517" s="44" t="str">
        <f>IF(C517="","",VLOOKUP('OPĆI DIO'!$C$1,'OPĆI DIO'!$N$4:$W$137,10,FALSE))</f>
        <v/>
      </c>
      <c r="B517" s="44" t="str">
        <f>IF(C517="","",VLOOKUP('OPĆI DIO'!$C$1,'OPĆI DIO'!$N$4:$W$137,9,FALSE))</f>
        <v/>
      </c>
      <c r="C517" s="50"/>
      <c r="D517" s="45" t="str">
        <f t="shared" si="186"/>
        <v/>
      </c>
      <c r="E517" s="50"/>
      <c r="F517" s="45" t="str">
        <f t="shared" si="192"/>
        <v/>
      </c>
      <c r="G517" s="82"/>
      <c r="H517" s="45" t="str">
        <f t="shared" si="193"/>
        <v/>
      </c>
      <c r="I517" s="45" t="str">
        <f t="shared" si="185"/>
        <v/>
      </c>
      <c r="J517" s="81"/>
      <c r="K517" s="81"/>
      <c r="L517" s="81"/>
      <c r="M517" s="49"/>
      <c r="N517" s="246" t="str">
        <f>IF(C517="","",'OPĆI DIO'!$C$1)</f>
        <v/>
      </c>
      <c r="O517" s="40" t="str">
        <f t="shared" si="187"/>
        <v/>
      </c>
      <c r="P517" s="40" t="str">
        <f t="shared" si="188"/>
        <v/>
      </c>
      <c r="Q517" s="40" t="str">
        <f t="shared" si="189"/>
        <v/>
      </c>
      <c r="R517" s="40" t="str">
        <f t="shared" si="190"/>
        <v/>
      </c>
      <c r="S517" s="40" t="str">
        <f t="shared" si="191"/>
        <v/>
      </c>
    </row>
    <row r="518" spans="1:19">
      <c r="A518" s="44" t="str">
        <f>IF(C518="","",VLOOKUP('OPĆI DIO'!$C$1,'OPĆI DIO'!$N$4:$W$137,10,FALSE))</f>
        <v/>
      </c>
      <c r="B518" s="44" t="str">
        <f>IF(C518="","",VLOOKUP('OPĆI DIO'!$C$1,'OPĆI DIO'!$N$4:$W$137,9,FALSE))</f>
        <v/>
      </c>
      <c r="C518" s="50"/>
      <c r="D518" s="45" t="str">
        <f t="shared" si="186"/>
        <v/>
      </c>
      <c r="E518" s="50"/>
      <c r="F518" s="45" t="str">
        <f t="shared" si="192"/>
        <v/>
      </c>
      <c r="G518" s="82"/>
      <c r="H518" s="45" t="str">
        <f t="shared" si="193"/>
        <v/>
      </c>
      <c r="I518" s="45" t="str">
        <f t="shared" si="185"/>
        <v/>
      </c>
      <c r="J518" s="81"/>
      <c r="K518" s="81"/>
      <c r="L518" s="81"/>
      <c r="M518" s="49"/>
      <c r="N518" s="246" t="str">
        <f>IF(C518="","",'OPĆI DIO'!$C$1)</f>
        <v/>
      </c>
      <c r="O518" s="40" t="str">
        <f t="shared" si="187"/>
        <v/>
      </c>
      <c r="P518" s="40" t="str">
        <f t="shared" si="188"/>
        <v/>
      </c>
      <c r="Q518" s="40" t="str">
        <f t="shared" si="189"/>
        <v/>
      </c>
      <c r="R518" s="40" t="str">
        <f t="shared" si="190"/>
        <v/>
      </c>
      <c r="S518" s="40" t="str">
        <f t="shared" si="191"/>
        <v/>
      </c>
    </row>
    <row r="519" spans="1:19">
      <c r="A519" s="44" t="str">
        <f>IF(C519="","",VLOOKUP('OPĆI DIO'!$C$1,'OPĆI DIO'!$N$4:$W$137,10,FALSE))</f>
        <v/>
      </c>
      <c r="B519" s="44" t="str">
        <f>IF(C519="","",VLOOKUP('OPĆI DIO'!$C$1,'OPĆI DIO'!$N$4:$W$137,9,FALSE))</f>
        <v/>
      </c>
      <c r="C519" s="50"/>
      <c r="D519" s="45" t="str">
        <f t="shared" si="186"/>
        <v/>
      </c>
      <c r="E519" s="50"/>
      <c r="F519" s="45" t="str">
        <f t="shared" si="192"/>
        <v/>
      </c>
      <c r="G519" s="82"/>
      <c r="H519" s="45" t="str">
        <f t="shared" si="193"/>
        <v/>
      </c>
      <c r="I519" s="45" t="str">
        <f t="shared" si="185"/>
        <v/>
      </c>
      <c r="J519" s="81"/>
      <c r="K519" s="81"/>
      <c r="L519" s="81"/>
      <c r="M519" s="49"/>
      <c r="N519" s="246" t="str">
        <f>IF(C519="","",'OPĆI DIO'!$C$1)</f>
        <v/>
      </c>
      <c r="O519" s="40" t="str">
        <f t="shared" si="187"/>
        <v/>
      </c>
      <c r="P519" s="40" t="str">
        <f t="shared" si="188"/>
        <v/>
      </c>
      <c r="Q519" s="40" t="str">
        <f t="shared" si="189"/>
        <v/>
      </c>
      <c r="R519" s="40" t="str">
        <f t="shared" si="190"/>
        <v/>
      </c>
      <c r="S519" s="40" t="str">
        <f t="shared" si="191"/>
        <v/>
      </c>
    </row>
    <row r="520" spans="1:19">
      <c r="A520" s="44" t="str">
        <f>IF(C520="","",VLOOKUP('OPĆI DIO'!$C$1,'OPĆI DIO'!$N$4:$W$137,10,FALSE))</f>
        <v/>
      </c>
      <c r="B520" s="44" t="str">
        <f>IF(C520="","",VLOOKUP('OPĆI DIO'!$C$1,'OPĆI DIO'!$N$4:$W$137,9,FALSE))</f>
        <v/>
      </c>
      <c r="C520" s="50"/>
      <c r="D520" s="45" t="str">
        <f t="shared" si="186"/>
        <v/>
      </c>
      <c r="E520" s="50"/>
      <c r="F520" s="45" t="str">
        <f t="shared" si="192"/>
        <v/>
      </c>
      <c r="G520" s="82"/>
      <c r="H520" s="45" t="str">
        <f t="shared" si="193"/>
        <v/>
      </c>
      <c r="I520" s="45" t="str">
        <f t="shared" si="185"/>
        <v/>
      </c>
      <c r="J520" s="81"/>
      <c r="K520" s="81"/>
      <c r="L520" s="81"/>
      <c r="M520" s="49"/>
      <c r="N520" s="246" t="str">
        <f>IF(C520="","",'OPĆI DIO'!$C$1)</f>
        <v/>
      </c>
      <c r="O520" s="40" t="str">
        <f t="shared" si="187"/>
        <v/>
      </c>
      <c r="P520" s="40" t="str">
        <f t="shared" si="188"/>
        <v/>
      </c>
      <c r="Q520" s="40" t="str">
        <f t="shared" si="189"/>
        <v/>
      </c>
      <c r="R520" s="40" t="str">
        <f t="shared" si="190"/>
        <v/>
      </c>
      <c r="S520" s="40" t="str">
        <f t="shared" si="191"/>
        <v/>
      </c>
    </row>
    <row r="521" spans="1:19">
      <c r="J521" s="41">
        <f>SUBTOTAL(9,J3:J520)</f>
        <v>7203641</v>
      </c>
    </row>
    <row r="522" spans="1:19" hidden="1"/>
    <row r="523" spans="1:19" hidden="1"/>
    <row r="524" spans="1:19" hidden="1"/>
    <row r="525" spans="1:19" hidden="1"/>
    <row r="526" spans="1:19" hidden="1"/>
  </sheetData>
  <sheetProtection selectLockedCells="1"/>
  <autoFilter ref="A2:L520" xr:uid="{00000000-0009-0000-0000-000002000000}"/>
  <sortState ref="AC9:AD76">
    <sortCondition ref="AC6"/>
  </sortState>
  <mergeCells count="1">
    <mergeCell ref="A1:D1"/>
  </mergeCells>
  <conditionalFormatting sqref="M3:M29 M56 M59:M82 M84:M88 M91:M102 M104:M107 M110:M111 M113:M115 M118:M119 M122 M124 M127:M520 M31:M54">
    <cfRule type="expression" dxfId="18" priority="20">
      <formula>IF(OR(E3=3691,E3=3692,E3=3693,E3=3694),1,0)</formula>
    </cfRule>
  </conditionalFormatting>
  <conditionalFormatting sqref="J3">
    <cfRule type="colorScale" priority="19">
      <colorScale>
        <cfvo type="num" val="&quot;0.00&quot;"/>
        <cfvo type="max"/>
        <color rgb="FFFF7128"/>
        <color rgb="FFFFEF9C"/>
      </colorScale>
    </cfRule>
  </conditionalFormatting>
  <conditionalFormatting sqref="M55">
    <cfRule type="expression" dxfId="17" priority="18">
      <formula>IF(OR(E55=3691,E55=3692,E55=3693,E55=3694),1,0)</formula>
    </cfRule>
  </conditionalFormatting>
  <conditionalFormatting sqref="M57">
    <cfRule type="expression" dxfId="16" priority="17">
      <formula>IF(OR(E57=3691,E57=3692,E57=3693,E57=3694),1,0)</formula>
    </cfRule>
  </conditionalFormatting>
  <conditionalFormatting sqref="M58">
    <cfRule type="expression" dxfId="15" priority="16">
      <formula>IF(OR(E58=3691,E58=3692,E58=3693,E58=3694),1,0)</formula>
    </cfRule>
  </conditionalFormatting>
  <conditionalFormatting sqref="M83">
    <cfRule type="expression" dxfId="14" priority="15">
      <formula>IF(OR(E83=3691,E83=3692,E83=3693,E83=3694),1,0)</formula>
    </cfRule>
  </conditionalFormatting>
  <conditionalFormatting sqref="M89">
    <cfRule type="expression" dxfId="13" priority="14">
      <formula>IF(OR(E89=3691,E89=3692,E89=3693,E89=3694),1,0)</formula>
    </cfRule>
  </conditionalFormatting>
  <conditionalFormatting sqref="M90">
    <cfRule type="expression" dxfId="12" priority="13">
      <formula>IF(OR(E90=3691,E90=3692,E90=3693,E90=3694),1,0)</formula>
    </cfRule>
  </conditionalFormatting>
  <conditionalFormatting sqref="M103">
    <cfRule type="expression" dxfId="11" priority="12">
      <formula>IF(OR(E103=3691,E103=3692,E103=3693,E103=3694),1,0)</formula>
    </cfRule>
  </conditionalFormatting>
  <conditionalFormatting sqref="M108">
    <cfRule type="expression" dxfId="10" priority="11">
      <formula>IF(OR(E108=3691,E108=3692,E108=3693,E108=3694),1,0)</formula>
    </cfRule>
  </conditionalFormatting>
  <conditionalFormatting sqref="M109">
    <cfRule type="expression" dxfId="9" priority="10">
      <formula>IF(OR(E109=3691,E109=3692,E109=3693,E109=3694),1,0)</formula>
    </cfRule>
  </conditionalFormatting>
  <conditionalFormatting sqref="M112">
    <cfRule type="expression" dxfId="8" priority="9">
      <formula>IF(OR(E112=3691,E112=3692,E112=3693,E112=3694),1,0)</formula>
    </cfRule>
  </conditionalFormatting>
  <conditionalFormatting sqref="M116">
    <cfRule type="expression" dxfId="7" priority="8">
      <formula>IF(OR(E116=3691,E116=3692,E116=3693,E116=3694),1,0)</formula>
    </cfRule>
  </conditionalFormatting>
  <conditionalFormatting sqref="M117">
    <cfRule type="expression" dxfId="6" priority="7">
      <formula>IF(OR(E117=3691,E117=3692,E117=3693,E117=3694),1,0)</formula>
    </cfRule>
  </conditionalFormatting>
  <conditionalFormatting sqref="M120">
    <cfRule type="expression" dxfId="5" priority="6">
      <formula>IF(OR(E120=3691,E120=3692,E120=3693,E120=3694),1,0)</formula>
    </cfRule>
  </conditionalFormatting>
  <conditionalFormatting sqref="M121">
    <cfRule type="expression" dxfId="4" priority="5">
      <formula>IF(OR(E121=3691,E121=3692,E121=3693,E121=3694),1,0)</formula>
    </cfRule>
  </conditionalFormatting>
  <conditionalFormatting sqref="M123">
    <cfRule type="expression" dxfId="3" priority="4">
      <formula>IF(OR(E123=3691,E123=3692,E123=3693,E123=3694),1,0)</formula>
    </cfRule>
  </conditionalFormatting>
  <conditionalFormatting sqref="M125">
    <cfRule type="expression" dxfId="2" priority="3">
      <formula>IF(OR(E125=3691,E125=3692,E125=3693,E125=3694),1,0)</formula>
    </cfRule>
  </conditionalFormatting>
  <conditionalFormatting sqref="M126">
    <cfRule type="expression" dxfId="1" priority="2">
      <formula>IF(OR(E126=3691,E126=3692,E126=3693,E126=3694),1,0)</formula>
    </cfRule>
  </conditionalFormatting>
  <conditionalFormatting sqref="M30">
    <cfRule type="expression" dxfId="0" priority="1">
      <formula>IF(OR(E30=3691,E30=3692,E30=3693,E30=3694),1,0)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20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20" xr:uid="{00000000-0002-0000-0200-000001000000}">
      <formula1>$W$5:$W$148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20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20" xr:uid="{00000000-0002-0000-0200-000003000000}">
      <formula1>$AC$6:$AC$363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38"/>
  <sheetViews>
    <sheetView showGridLines="0" zoomScale="90" zoomScaleNormal="90" workbookViewId="0">
      <pane ySplit="2" topLeftCell="A3" activePane="bottomLeft" state="frozen"/>
      <selection pane="bottomLeft" activeCell="A11" sqref="A11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8" t="s">
        <v>656</v>
      </c>
      <c r="B1" s="38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4828</v>
      </c>
      <c r="I2" s="87" t="s">
        <v>4777</v>
      </c>
      <c r="J2" s="87" t="s">
        <v>4778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4812</v>
      </c>
      <c r="R2" s="43" t="s">
        <v>629</v>
      </c>
      <c r="S2" s="43" t="s">
        <v>630</v>
      </c>
      <c r="T2" s="141" t="s">
        <v>4817</v>
      </c>
      <c r="U2" s="43" t="s">
        <v>4815</v>
      </c>
      <c r="V2" s="43"/>
    </row>
    <row r="3" spans="1:34">
      <c r="A3" s="330">
        <v>51</v>
      </c>
      <c r="B3" s="45" t="str">
        <f t="shared" ref="B3:B66" si="0">IFERROR(VLOOKUP(A3,$V$6:$W$33,2,FALSE),"")</f>
        <v>Pomoći EU</v>
      </c>
      <c r="C3" s="332">
        <v>3111</v>
      </c>
      <c r="D3" s="45" t="str">
        <f t="shared" ref="D3:D66" si="1">IFERROR(VLOOKUP(C3,$Y$5:$AA$139,2,FALSE),"")</f>
        <v>Plaće za redovan rad</v>
      </c>
      <c r="E3" s="82" t="s">
        <v>1076</v>
      </c>
      <c r="F3" s="45" t="str">
        <f t="shared" ref="F3:F66" si="2">IFERROR(VLOOKUP(E3,$AE$6:$AF$1100,2,FALSE),"")</f>
        <v>SHExtreme</v>
      </c>
      <c r="G3" s="45" t="str">
        <f t="shared" ref="G3:G66" si="3">IFERROR(VLOOKUP(E3,$AE$6:$AH$1100,4,FALSE),"")</f>
        <v>0942</v>
      </c>
      <c r="H3" s="224">
        <v>73000</v>
      </c>
      <c r="I3" s="224">
        <v>42918</v>
      </c>
      <c r="J3" s="224">
        <v>0</v>
      </c>
      <c r="K3" s="93"/>
      <c r="L3" s="92"/>
      <c r="M3" s="92"/>
      <c r="N3" s="93"/>
      <c r="O3" s="218"/>
      <c r="P3" s="49"/>
      <c r="Q3" s="246" t="str">
        <f>IF(C3="","",'OPĆI DIO'!$C$1)</f>
        <v>2410 SVEUČILIŠTE U SPLITU - PRIRODOSLOVNO - MATEMATIČKI FAKULTET</v>
      </c>
      <c r="R3" s="40" t="str">
        <f>LEFT(C3,3)</f>
        <v>311</v>
      </c>
      <c r="S3" s="40" t="str">
        <f>LEFT(C3,2)</f>
        <v>31</v>
      </c>
      <c r="T3" s="40" t="str">
        <f>MID(G3,2,2)</f>
        <v>94</v>
      </c>
      <c r="U3" s="40" t="str">
        <f>LEFT(C3,1)</f>
        <v>3</v>
      </c>
    </row>
    <row r="4" spans="1:34">
      <c r="A4" s="330">
        <v>51</v>
      </c>
      <c r="B4" s="45" t="str">
        <f t="shared" si="0"/>
        <v>Pomoći EU</v>
      </c>
      <c r="C4" s="332">
        <v>3121</v>
      </c>
      <c r="D4" s="45" t="str">
        <f t="shared" si="1"/>
        <v>Ostali rashodi za zaposlene</v>
      </c>
      <c r="E4" s="82" t="s">
        <v>1076</v>
      </c>
      <c r="F4" s="45" t="str">
        <f t="shared" si="2"/>
        <v>SHExtreme</v>
      </c>
      <c r="G4" s="45" t="str">
        <f t="shared" si="3"/>
        <v>0942</v>
      </c>
      <c r="H4" s="224">
        <v>25000</v>
      </c>
      <c r="I4" s="224">
        <v>36500</v>
      </c>
      <c r="J4" s="224">
        <v>0</v>
      </c>
      <c r="K4" s="93"/>
      <c r="L4" s="92"/>
      <c r="M4" s="92"/>
      <c r="N4" s="93"/>
      <c r="O4" s="218"/>
      <c r="P4" s="49"/>
      <c r="Q4" s="246" t="str">
        <f>IF(C4="","",'OPĆI DIO'!$C$1)</f>
        <v>2410 SVEUČILIŠTE U SPLITU - PRIRODOSLOVNO - MATEMATIČKI FAKULTET</v>
      </c>
      <c r="R4" s="40" t="str">
        <f t="shared" ref="R4:R77" si="4">LEFT(C4,3)</f>
        <v>312</v>
      </c>
      <c r="S4" s="40" t="str">
        <f t="shared" ref="S4:S77" si="5">LEFT(C4,2)</f>
        <v>31</v>
      </c>
      <c r="T4" s="40" t="str">
        <f t="shared" ref="T4:T77" si="6">MID(G4,2,2)</f>
        <v>94</v>
      </c>
      <c r="U4" s="40" t="str">
        <f t="shared" ref="U4:U77" si="7">LEFT(C4,1)</f>
        <v>3</v>
      </c>
      <c r="Y4" s="46"/>
      <c r="Z4" s="46"/>
    </row>
    <row r="5" spans="1:34">
      <c r="A5" s="330">
        <v>51</v>
      </c>
      <c r="B5" s="45" t="str">
        <f t="shared" si="0"/>
        <v>Pomoći EU</v>
      </c>
      <c r="C5" s="332">
        <v>3132</v>
      </c>
      <c r="D5" s="45" t="str">
        <f t="shared" si="1"/>
        <v>Doprinosi za obvezno zdravstveno osiguranje</v>
      </c>
      <c r="E5" s="82" t="s">
        <v>1076</v>
      </c>
      <c r="F5" s="45" t="str">
        <f t="shared" si="2"/>
        <v>SHExtreme</v>
      </c>
      <c r="G5" s="45" t="str">
        <f t="shared" si="3"/>
        <v>0942</v>
      </c>
      <c r="H5" s="224">
        <v>12045</v>
      </c>
      <c r="I5" s="224">
        <v>7082</v>
      </c>
      <c r="J5" s="224">
        <v>0</v>
      </c>
      <c r="K5" s="93"/>
      <c r="L5" s="92"/>
      <c r="M5" s="92"/>
      <c r="N5" s="93"/>
      <c r="O5" s="218"/>
      <c r="P5" s="49"/>
      <c r="Q5" s="246" t="str">
        <f>IF(C5="","",'OPĆI DIO'!$C$1)</f>
        <v>2410 SVEUČILIŠTE U SPLITU - PRIRODOSLOVNO - MATEMATIČKI FAKULTET</v>
      </c>
      <c r="R5" s="40" t="str">
        <f t="shared" si="4"/>
        <v>313</v>
      </c>
      <c r="S5" s="40" t="str">
        <f t="shared" si="5"/>
        <v>31</v>
      </c>
      <c r="T5" s="40" t="str">
        <f t="shared" si="6"/>
        <v>94</v>
      </c>
      <c r="U5" s="40" t="str">
        <f t="shared" si="7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78" si="8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0">
        <v>51</v>
      </c>
      <c r="B6" s="45" t="str">
        <f t="shared" si="0"/>
        <v>Pomoći EU</v>
      </c>
      <c r="C6" s="332">
        <v>3211</v>
      </c>
      <c r="D6" s="45" t="str">
        <f t="shared" si="1"/>
        <v>Službena putovanja</v>
      </c>
      <c r="E6" s="82" t="s">
        <v>1076</v>
      </c>
      <c r="F6" s="45" t="str">
        <f t="shared" si="2"/>
        <v>SHExtreme</v>
      </c>
      <c r="G6" s="45" t="str">
        <f t="shared" si="3"/>
        <v>0942</v>
      </c>
      <c r="H6" s="224">
        <v>30000</v>
      </c>
      <c r="I6" s="224">
        <v>19000</v>
      </c>
      <c r="J6" s="224">
        <v>0</v>
      </c>
      <c r="K6" s="93"/>
      <c r="L6" s="92"/>
      <c r="M6" s="92"/>
      <c r="N6" s="93"/>
      <c r="O6" s="218"/>
      <c r="P6" s="49"/>
      <c r="Q6" s="246" t="str">
        <f>IF(C6="","",'OPĆI DIO'!$C$1)</f>
        <v>2410 SVEUČILIŠTE U SPLITU - PRIRODOSLOVNO - MATEMATIČKI FAKULTET</v>
      </c>
      <c r="R6" s="40" t="str">
        <f t="shared" si="4"/>
        <v>321</v>
      </c>
      <c r="S6" s="40" t="str">
        <f t="shared" si="5"/>
        <v>32</v>
      </c>
      <c r="T6" s="40" t="str">
        <f t="shared" si="6"/>
        <v>94</v>
      </c>
      <c r="U6" s="40" t="str">
        <f t="shared" si="7"/>
        <v>3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8"/>
        <v>31</v>
      </c>
      <c r="AC6" s="40" t="str">
        <f t="shared" ref="AC6:AC79" si="9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0">
        <v>51</v>
      </c>
      <c r="B7" s="45" t="str">
        <f t="shared" si="0"/>
        <v>Pomoći EU</v>
      </c>
      <c r="C7" s="332">
        <v>3212</v>
      </c>
      <c r="D7" s="45" t="str">
        <f t="shared" si="1"/>
        <v>Naknade za prijevoz, za rad na terenu i odvojeni život</v>
      </c>
      <c r="E7" s="82" t="s">
        <v>1076</v>
      </c>
      <c r="F7" s="45" t="str">
        <f t="shared" si="2"/>
        <v>SHExtreme</v>
      </c>
      <c r="G7" s="45" t="str">
        <f t="shared" si="3"/>
        <v>0942</v>
      </c>
      <c r="H7" s="224">
        <v>3250</v>
      </c>
      <c r="I7" s="224">
        <v>3250</v>
      </c>
      <c r="J7" s="224">
        <v>0</v>
      </c>
      <c r="K7" s="93"/>
      <c r="L7" s="92"/>
      <c r="M7" s="92"/>
      <c r="N7" s="93"/>
      <c r="O7" s="218"/>
      <c r="P7" s="49"/>
      <c r="Q7" s="246" t="str">
        <f>IF(C7="","",'OPĆI DIO'!$C$1)</f>
        <v>2410 SVEUČILIŠTE U SPLITU - PRIRODOSLOVNO - MATEMATIČKI FAKULTET</v>
      </c>
      <c r="R7" s="40" t="str">
        <f t="shared" si="4"/>
        <v>321</v>
      </c>
      <c r="S7" s="40" t="str">
        <f t="shared" si="5"/>
        <v>32</v>
      </c>
      <c r="T7" s="40" t="str">
        <f t="shared" si="6"/>
        <v>94</v>
      </c>
      <c r="U7" s="40" t="str">
        <f t="shared" si="7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8"/>
        <v>31</v>
      </c>
      <c r="AC7" s="40" t="str">
        <f t="shared" si="9"/>
        <v>311</v>
      </c>
      <c r="AE7" s="90"/>
    </row>
    <row r="8" spans="1:34">
      <c r="A8" s="330">
        <v>51</v>
      </c>
      <c r="B8" s="45" t="str">
        <f t="shared" si="0"/>
        <v>Pomoći EU</v>
      </c>
      <c r="C8" s="332">
        <v>3213</v>
      </c>
      <c r="D8" s="45" t="str">
        <f t="shared" si="1"/>
        <v>Stručno usavršavanje zaposlenika</v>
      </c>
      <c r="E8" s="82" t="s">
        <v>1076</v>
      </c>
      <c r="F8" s="45" t="str">
        <f t="shared" si="2"/>
        <v>SHExtreme</v>
      </c>
      <c r="G8" s="45" t="str">
        <f t="shared" si="3"/>
        <v>0942</v>
      </c>
      <c r="H8" s="224">
        <v>7000</v>
      </c>
      <c r="I8" s="224">
        <v>0</v>
      </c>
      <c r="J8" s="224">
        <v>0</v>
      </c>
      <c r="K8" s="93"/>
      <c r="L8" s="92"/>
      <c r="M8" s="92"/>
      <c r="N8" s="93"/>
      <c r="O8" s="218"/>
      <c r="P8" s="49"/>
      <c r="Q8" s="246" t="str">
        <f>IF(C8="","",'OPĆI DIO'!$C$1)</f>
        <v>2410 SVEUČILIŠTE U SPLITU - PRIRODOSLOVNO - MATEMATIČKI FAKULTET</v>
      </c>
      <c r="R8" s="40" t="str">
        <f t="shared" ref="R8" si="10">LEFT(C8,3)</f>
        <v>321</v>
      </c>
      <c r="S8" s="40" t="str">
        <f t="shared" ref="S8" si="11">LEFT(C8,2)</f>
        <v>32</v>
      </c>
      <c r="T8" s="40" t="str">
        <f t="shared" ref="T8" si="12">MID(G8,2,2)</f>
        <v>94</v>
      </c>
      <c r="U8" s="40" t="str">
        <f t="shared" ref="U8" si="13">LEFT(C8,1)</f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ref="AB8" si="14">LEFT(Y8,2)</f>
        <v>31</v>
      </c>
      <c r="AC8" s="40" t="str">
        <f t="shared" ref="AC8" si="15">LEFT(Y8,3)</f>
        <v>311</v>
      </c>
      <c r="AE8" s="90" t="s">
        <v>4113</v>
      </c>
      <c r="AF8" s="40" t="s">
        <v>4114</v>
      </c>
      <c r="AG8" s="40" t="str">
        <f t="shared" ref="AG8" si="16">LEFT(AE8,7)</f>
        <v>A676072</v>
      </c>
      <c r="AH8" s="40" t="s">
        <v>3925</v>
      </c>
    </row>
    <row r="9" spans="1:34">
      <c r="A9" s="330">
        <v>51</v>
      </c>
      <c r="B9" s="45" t="str">
        <f t="shared" si="0"/>
        <v>Pomoći EU</v>
      </c>
      <c r="C9" s="332">
        <v>3221</v>
      </c>
      <c r="D9" s="45" t="str">
        <f t="shared" si="1"/>
        <v>Uredski materijal i ostali materijalni rashodi</v>
      </c>
      <c r="E9" s="82" t="s">
        <v>1076</v>
      </c>
      <c r="F9" s="45" t="str">
        <f t="shared" si="2"/>
        <v>SHExtreme</v>
      </c>
      <c r="G9" s="45" t="str">
        <f t="shared" si="3"/>
        <v>0942</v>
      </c>
      <c r="H9" s="224">
        <v>1500</v>
      </c>
      <c r="I9" s="224">
        <v>200</v>
      </c>
      <c r="J9" s="224">
        <v>0</v>
      </c>
      <c r="K9" s="93"/>
      <c r="L9" s="92"/>
      <c r="M9" s="92"/>
      <c r="N9" s="93"/>
      <c r="O9" s="218"/>
      <c r="P9" s="49"/>
      <c r="Q9" s="246" t="str">
        <f>IF(C9="","",'OPĆI DIO'!$C$1)</f>
        <v>2410 SVEUČILIŠTE U SPLITU - PRIRODOSLOVNO - MATEMATIČKI FAKULTET</v>
      </c>
      <c r="R9" s="40" t="str">
        <f t="shared" si="4"/>
        <v>322</v>
      </c>
      <c r="S9" s="40" t="str">
        <f t="shared" si="5"/>
        <v>32</v>
      </c>
      <c r="T9" s="40" t="str">
        <f t="shared" si="6"/>
        <v>94</v>
      </c>
      <c r="U9" s="40" t="str">
        <f t="shared" si="7"/>
        <v>3</v>
      </c>
      <c r="V9" s="40">
        <v>31</v>
      </c>
      <c r="W9" s="40" t="s">
        <v>90</v>
      </c>
      <c r="Y9" s="40">
        <v>3114</v>
      </c>
      <c r="Z9" s="40" t="s">
        <v>146</v>
      </c>
      <c r="AB9" s="40" t="str">
        <f t="shared" si="8"/>
        <v>31</v>
      </c>
      <c r="AC9" s="40" t="str">
        <f t="shared" si="9"/>
        <v>311</v>
      </c>
      <c r="AE9" s="90" t="s">
        <v>4113</v>
      </c>
      <c r="AF9" s="40" t="s">
        <v>4114</v>
      </c>
      <c r="AG9" s="40" t="str">
        <f t="shared" ref="AG9:AG81" si="17">LEFT(AE9,7)</f>
        <v>A676072</v>
      </c>
      <c r="AH9" s="40" t="s">
        <v>3925</v>
      </c>
    </row>
    <row r="10" spans="1:34">
      <c r="A10" s="330">
        <v>51</v>
      </c>
      <c r="B10" s="45" t="str">
        <f t="shared" si="0"/>
        <v>Pomoći EU</v>
      </c>
      <c r="C10" s="332">
        <v>3224</v>
      </c>
      <c r="D10" s="45" t="str">
        <f t="shared" si="1"/>
        <v>Materijal i dijelovi za tekuće i investicijsko održavanje</v>
      </c>
      <c r="E10" s="82" t="s">
        <v>1076</v>
      </c>
      <c r="F10" s="45" t="str">
        <f t="shared" si="2"/>
        <v>SHExtreme</v>
      </c>
      <c r="G10" s="45" t="str">
        <f t="shared" si="3"/>
        <v>0942</v>
      </c>
      <c r="H10" s="224">
        <v>1000</v>
      </c>
      <c r="I10" s="224">
        <v>0</v>
      </c>
      <c r="J10" s="224">
        <v>0</v>
      </c>
      <c r="K10" s="93"/>
      <c r="L10" s="92"/>
      <c r="M10" s="92"/>
      <c r="N10" s="93"/>
      <c r="O10" s="218"/>
      <c r="P10" s="49"/>
      <c r="Q10" s="246" t="str">
        <f>IF(C10="","",'OPĆI DIO'!$C$1)</f>
        <v>2410 SVEUČILIŠTE U SPLITU - PRIRODOSLOVNO - MATEMATIČKI FAKULTET</v>
      </c>
      <c r="R10" s="40" t="str">
        <f t="shared" ref="R10:R12" si="18">LEFT(C10,3)</f>
        <v>322</v>
      </c>
      <c r="S10" s="40" t="str">
        <f t="shared" ref="S10:S12" si="19">LEFT(C10,2)</f>
        <v>32</v>
      </c>
      <c r="T10" s="40" t="str">
        <f t="shared" ref="T10:T12" si="20">MID(G10,2,2)</f>
        <v>94</v>
      </c>
      <c r="U10" s="40" t="str">
        <f t="shared" ref="U10:U12" si="21">LEFT(C10,1)</f>
        <v>3</v>
      </c>
      <c r="V10" s="246">
        <v>41</v>
      </c>
      <c r="W10" s="246" t="s">
        <v>997</v>
      </c>
      <c r="Y10" s="40">
        <v>3121</v>
      </c>
      <c r="Z10" s="40" t="s">
        <v>49</v>
      </c>
      <c r="AB10" s="40" t="str">
        <f t="shared" ref="AB10:AB12" si="22">LEFT(Y10,2)</f>
        <v>31</v>
      </c>
      <c r="AC10" s="40" t="str">
        <f t="shared" ref="AC10:AC12" si="23">LEFT(Y10,3)</f>
        <v>312</v>
      </c>
      <c r="AE10" s="90" t="s">
        <v>4115</v>
      </c>
      <c r="AF10" s="40" t="s">
        <v>4116</v>
      </c>
      <c r="AG10" s="40" t="str">
        <f t="shared" ref="AG10:AG12" si="24">LEFT(AE10,7)</f>
        <v>A676072</v>
      </c>
      <c r="AH10" s="40" t="s">
        <v>3925</v>
      </c>
    </row>
    <row r="11" spans="1:34">
      <c r="A11" s="330">
        <v>51</v>
      </c>
      <c r="B11" s="45" t="str">
        <f t="shared" si="0"/>
        <v>Pomoći EU</v>
      </c>
      <c r="C11" s="332">
        <v>3231</v>
      </c>
      <c r="D11" s="45" t="str">
        <f t="shared" si="1"/>
        <v>Usluge telefona, pošte i prijevoza</v>
      </c>
      <c r="E11" s="82" t="s">
        <v>1076</v>
      </c>
      <c r="F11" s="45" t="str">
        <f t="shared" si="2"/>
        <v>SHExtreme</v>
      </c>
      <c r="G11" s="45" t="str">
        <f t="shared" si="3"/>
        <v>0942</v>
      </c>
      <c r="H11" s="224">
        <v>500</v>
      </c>
      <c r="I11" s="224">
        <v>0</v>
      </c>
      <c r="J11" s="224">
        <v>0</v>
      </c>
      <c r="K11" s="93"/>
      <c r="L11" s="92"/>
      <c r="M11" s="92"/>
      <c r="N11" s="93"/>
      <c r="O11" s="218"/>
      <c r="P11" s="49"/>
      <c r="Q11" s="246" t="str">
        <f>IF(C11="","",'OPĆI DIO'!$C$1)</f>
        <v>2410 SVEUČILIŠTE U SPLITU - PRIRODOSLOVNO - MATEMATIČKI FAKULTET</v>
      </c>
      <c r="R11" s="40" t="str">
        <f t="shared" si="18"/>
        <v>323</v>
      </c>
      <c r="S11" s="40" t="str">
        <f t="shared" si="19"/>
        <v>32</v>
      </c>
      <c r="T11" s="40" t="str">
        <f t="shared" si="20"/>
        <v>94</v>
      </c>
      <c r="U11" s="40" t="str">
        <f t="shared" si="21"/>
        <v>3</v>
      </c>
      <c r="V11" s="246">
        <v>41</v>
      </c>
      <c r="W11" s="246" t="s">
        <v>997</v>
      </c>
      <c r="Y11" s="40">
        <v>3121</v>
      </c>
      <c r="Z11" s="40" t="s">
        <v>49</v>
      </c>
      <c r="AB11" s="40" t="str">
        <f t="shared" si="22"/>
        <v>31</v>
      </c>
      <c r="AC11" s="40" t="str">
        <f t="shared" si="23"/>
        <v>312</v>
      </c>
      <c r="AE11" s="90" t="s">
        <v>4115</v>
      </c>
      <c r="AF11" s="40" t="s">
        <v>4116</v>
      </c>
      <c r="AG11" s="40" t="str">
        <f t="shared" si="24"/>
        <v>A676072</v>
      </c>
      <c r="AH11" s="40" t="s">
        <v>3925</v>
      </c>
    </row>
    <row r="12" spans="1:34">
      <c r="A12" s="330">
        <v>51</v>
      </c>
      <c r="B12" s="45" t="str">
        <f t="shared" si="0"/>
        <v>Pomoći EU</v>
      </c>
      <c r="C12" s="332">
        <v>3232</v>
      </c>
      <c r="D12" s="45" t="str">
        <f t="shared" si="1"/>
        <v>Usluge tekućeg i investicijskog održavanja</v>
      </c>
      <c r="E12" s="82" t="s">
        <v>1076</v>
      </c>
      <c r="F12" s="45" t="str">
        <f t="shared" si="2"/>
        <v>SHExtreme</v>
      </c>
      <c r="G12" s="45" t="str">
        <f t="shared" si="3"/>
        <v>0942</v>
      </c>
      <c r="H12" s="224">
        <v>7500</v>
      </c>
      <c r="I12" s="224">
        <v>1000</v>
      </c>
      <c r="J12" s="224">
        <v>0</v>
      </c>
      <c r="K12" s="93"/>
      <c r="L12" s="92"/>
      <c r="M12" s="92"/>
      <c r="N12" s="93"/>
      <c r="O12" s="218"/>
      <c r="P12" s="49"/>
      <c r="Q12" s="246" t="str">
        <f>IF(C12="","",'OPĆI DIO'!$C$1)</f>
        <v>2410 SVEUČILIŠTE U SPLITU - PRIRODOSLOVNO - MATEMATIČKI FAKULTET</v>
      </c>
      <c r="R12" s="40" t="str">
        <f t="shared" si="18"/>
        <v>323</v>
      </c>
      <c r="S12" s="40" t="str">
        <f t="shared" si="19"/>
        <v>32</v>
      </c>
      <c r="T12" s="40" t="str">
        <f t="shared" si="20"/>
        <v>94</v>
      </c>
      <c r="U12" s="40" t="str">
        <f t="shared" si="21"/>
        <v>3</v>
      </c>
      <c r="V12" s="246">
        <v>41</v>
      </c>
      <c r="W12" s="246" t="s">
        <v>997</v>
      </c>
      <c r="Y12" s="40">
        <v>3121</v>
      </c>
      <c r="Z12" s="40" t="s">
        <v>49</v>
      </c>
      <c r="AB12" s="40" t="str">
        <f t="shared" si="22"/>
        <v>31</v>
      </c>
      <c r="AC12" s="40" t="str">
        <f t="shared" si="23"/>
        <v>312</v>
      </c>
      <c r="AE12" s="90" t="s">
        <v>4115</v>
      </c>
      <c r="AF12" s="40" t="s">
        <v>4116</v>
      </c>
      <c r="AG12" s="40" t="str">
        <f t="shared" si="24"/>
        <v>A676072</v>
      </c>
      <c r="AH12" s="40" t="s">
        <v>3925</v>
      </c>
    </row>
    <row r="13" spans="1:34">
      <c r="A13" s="330">
        <v>51</v>
      </c>
      <c r="B13" s="45" t="str">
        <f t="shared" si="0"/>
        <v>Pomoći EU</v>
      </c>
      <c r="C13" s="332">
        <v>3233</v>
      </c>
      <c r="D13" s="45" t="str">
        <f t="shared" si="1"/>
        <v>Usluge promidžbe i informiranja</v>
      </c>
      <c r="E13" s="82" t="s">
        <v>1076</v>
      </c>
      <c r="F13" s="45" t="str">
        <f t="shared" si="2"/>
        <v>SHExtreme</v>
      </c>
      <c r="G13" s="45" t="str">
        <f t="shared" si="3"/>
        <v>0942</v>
      </c>
      <c r="H13" s="224">
        <v>1000</v>
      </c>
      <c r="I13" s="224">
        <v>1000</v>
      </c>
      <c r="J13" s="224">
        <v>0</v>
      </c>
      <c r="K13" s="93"/>
      <c r="L13" s="92"/>
      <c r="M13" s="92"/>
      <c r="N13" s="93"/>
      <c r="O13" s="218"/>
      <c r="P13" s="49"/>
      <c r="Q13" s="246" t="str">
        <f>IF(C13="","",'OPĆI DIO'!$C$1)</f>
        <v>2410 SVEUČILIŠTE U SPLITU - PRIRODOSLOVNO - MATEMATIČKI FAKULTET</v>
      </c>
      <c r="R13" s="40" t="str">
        <f t="shared" si="4"/>
        <v>323</v>
      </c>
      <c r="S13" s="40" t="str">
        <f t="shared" si="5"/>
        <v>32</v>
      </c>
      <c r="T13" s="40" t="str">
        <f t="shared" si="6"/>
        <v>94</v>
      </c>
      <c r="U13" s="40" t="str">
        <f t="shared" si="7"/>
        <v>3</v>
      </c>
      <c r="V13">
        <v>41</v>
      </c>
      <c r="W13" t="s">
        <v>997</v>
      </c>
      <c r="Y13" s="40">
        <v>3121</v>
      </c>
      <c r="Z13" s="40" t="s">
        <v>49</v>
      </c>
      <c r="AB13" s="40" t="str">
        <f t="shared" si="8"/>
        <v>31</v>
      </c>
      <c r="AC13" s="40" t="str">
        <f t="shared" si="9"/>
        <v>312</v>
      </c>
      <c r="AE13" s="90" t="s">
        <v>4115</v>
      </c>
      <c r="AF13" s="40" t="s">
        <v>4116</v>
      </c>
      <c r="AG13" s="40" t="str">
        <f t="shared" si="17"/>
        <v>A676072</v>
      </c>
      <c r="AH13" s="40" t="s">
        <v>3925</v>
      </c>
    </row>
    <row r="14" spans="1:34">
      <c r="A14" s="330">
        <v>51</v>
      </c>
      <c r="B14" s="45" t="str">
        <f t="shared" si="0"/>
        <v>Pomoći EU</v>
      </c>
      <c r="C14" s="332">
        <v>3237</v>
      </c>
      <c r="D14" s="45" t="str">
        <f t="shared" si="1"/>
        <v>Intelektualne i osobne usluge</v>
      </c>
      <c r="E14" s="82" t="s">
        <v>1076</v>
      </c>
      <c r="F14" s="45" t="str">
        <f t="shared" si="2"/>
        <v>SHExtreme</v>
      </c>
      <c r="G14" s="45" t="str">
        <f t="shared" si="3"/>
        <v>0942</v>
      </c>
      <c r="H14" s="224">
        <v>6000</v>
      </c>
      <c r="I14" s="224">
        <v>3000</v>
      </c>
      <c r="J14" s="224">
        <v>0</v>
      </c>
      <c r="K14" s="93"/>
      <c r="L14" s="92"/>
      <c r="M14" s="92"/>
      <c r="N14" s="93"/>
      <c r="O14" s="218"/>
      <c r="P14" s="49"/>
      <c r="Q14" s="246" t="str">
        <f>IF(C14="","",'OPĆI DIO'!$C$1)</f>
        <v>2410 SVEUČILIŠTE U SPLITU - PRIRODOSLOVNO - MATEMATIČKI FAKULTET</v>
      </c>
      <c r="R14" s="40" t="str">
        <f t="shared" si="4"/>
        <v>323</v>
      </c>
      <c r="S14" s="40" t="str">
        <f t="shared" si="5"/>
        <v>32</v>
      </c>
      <c r="T14" s="40" t="str">
        <f t="shared" si="6"/>
        <v>94</v>
      </c>
      <c r="U14" s="40" t="str">
        <f t="shared" si="7"/>
        <v>3</v>
      </c>
      <c r="V14" s="40">
        <v>43</v>
      </c>
      <c r="W14" s="40" t="s">
        <v>95</v>
      </c>
      <c r="Y14" s="88">
        <v>3132</v>
      </c>
      <c r="Z14" s="88" t="s">
        <v>50</v>
      </c>
      <c r="AA14" s="88"/>
      <c r="AB14" s="88" t="str">
        <f t="shared" si="8"/>
        <v>31</v>
      </c>
      <c r="AC14" s="88" t="str">
        <f t="shared" si="9"/>
        <v>313</v>
      </c>
      <c r="AE14" s="90" t="s">
        <v>4117</v>
      </c>
      <c r="AF14" s="40" t="s">
        <v>4118</v>
      </c>
      <c r="AG14" s="40" t="str">
        <f t="shared" si="17"/>
        <v>A676072</v>
      </c>
      <c r="AH14" s="40" t="s">
        <v>3925</v>
      </c>
    </row>
    <row r="15" spans="1:34">
      <c r="A15" s="330">
        <v>51</v>
      </c>
      <c r="B15" s="45" t="str">
        <f t="shared" si="0"/>
        <v>Pomoći EU</v>
      </c>
      <c r="C15" s="332">
        <v>3238</v>
      </c>
      <c r="D15" s="45" t="str">
        <f t="shared" si="1"/>
        <v>Računalne usluge</v>
      </c>
      <c r="E15" s="82" t="s">
        <v>1076</v>
      </c>
      <c r="F15" s="45" t="str">
        <f t="shared" si="2"/>
        <v>SHExtreme</v>
      </c>
      <c r="G15" s="45" t="str">
        <f t="shared" si="3"/>
        <v>0942</v>
      </c>
      <c r="H15" s="224">
        <v>3000</v>
      </c>
      <c r="I15" s="224">
        <v>3000</v>
      </c>
      <c r="J15" s="224">
        <v>0</v>
      </c>
      <c r="K15" s="93"/>
      <c r="L15" s="92"/>
      <c r="M15" s="92"/>
      <c r="N15" s="93"/>
      <c r="O15" s="218"/>
      <c r="P15" s="49"/>
      <c r="Q15" s="246" t="str">
        <f>IF(C15="","",'OPĆI DIO'!$C$1)</f>
        <v>2410 SVEUČILIŠTE U SPLITU - PRIRODOSLOVNO - MATEMATIČKI FAKULTET</v>
      </c>
      <c r="R15" s="40" t="str">
        <f t="shared" si="4"/>
        <v>323</v>
      </c>
      <c r="S15" s="40" t="str">
        <f t="shared" si="5"/>
        <v>32</v>
      </c>
      <c r="T15" s="40" t="str">
        <f t="shared" si="6"/>
        <v>94</v>
      </c>
      <c r="U15" s="40" t="str">
        <f t="shared" si="7"/>
        <v>3</v>
      </c>
      <c r="V15" s="40">
        <v>51</v>
      </c>
      <c r="W15" s="40" t="s">
        <v>85</v>
      </c>
      <c r="Y15" s="40">
        <v>3211</v>
      </c>
      <c r="Z15" s="40" t="s">
        <v>77</v>
      </c>
      <c r="AB15" s="40" t="str">
        <f t="shared" si="8"/>
        <v>32</v>
      </c>
      <c r="AC15" s="40" t="str">
        <f t="shared" si="9"/>
        <v>321</v>
      </c>
      <c r="AE15" s="90" t="s">
        <v>4119</v>
      </c>
      <c r="AF15" s="40" t="s">
        <v>4120</v>
      </c>
      <c r="AG15" s="40" t="str">
        <f t="shared" si="17"/>
        <v>A676072</v>
      </c>
      <c r="AH15" s="40" t="s">
        <v>3925</v>
      </c>
    </row>
    <row r="16" spans="1:34">
      <c r="A16" s="330">
        <v>51</v>
      </c>
      <c r="B16" s="45" t="str">
        <f t="shared" si="0"/>
        <v>Pomoći EU</v>
      </c>
      <c r="C16" s="332">
        <v>3239</v>
      </c>
      <c r="D16" s="45" t="str">
        <f t="shared" si="1"/>
        <v>Ostale usluge</v>
      </c>
      <c r="E16" s="82" t="s">
        <v>1076</v>
      </c>
      <c r="F16" s="45" t="str">
        <f t="shared" si="2"/>
        <v>SHExtreme</v>
      </c>
      <c r="G16" s="45" t="str">
        <f t="shared" si="3"/>
        <v>0942</v>
      </c>
      <c r="H16" s="224">
        <v>1000</v>
      </c>
      <c r="I16" s="224">
        <v>1000</v>
      </c>
      <c r="J16" s="224">
        <v>0</v>
      </c>
      <c r="K16" s="93"/>
      <c r="L16" s="92"/>
      <c r="M16" s="92"/>
      <c r="N16" s="93"/>
      <c r="O16" s="218"/>
      <c r="P16" s="49"/>
      <c r="Q16" s="246" t="str">
        <f>IF(C16="","",'OPĆI DIO'!$C$1)</f>
        <v>2410 SVEUČILIŠTE U SPLITU - PRIRODOSLOVNO - MATEMATIČKI FAKULTET</v>
      </c>
      <c r="R16" s="40" t="str">
        <f t="shared" si="4"/>
        <v>323</v>
      </c>
      <c r="S16" s="40" t="str">
        <f t="shared" si="5"/>
        <v>32</v>
      </c>
      <c r="T16" s="40" t="str">
        <f t="shared" si="6"/>
        <v>94</v>
      </c>
      <c r="U16" s="40" t="str">
        <f t="shared" si="7"/>
        <v>3</v>
      </c>
      <c r="V16" s="40">
        <v>52</v>
      </c>
      <c r="W16" s="40" t="s">
        <v>108</v>
      </c>
      <c r="Y16" s="40">
        <v>3212</v>
      </c>
      <c r="Z16" s="40" t="s">
        <v>51</v>
      </c>
      <c r="AB16" s="40" t="str">
        <f t="shared" si="8"/>
        <v>32</v>
      </c>
      <c r="AC16" s="40" t="str">
        <f t="shared" si="9"/>
        <v>321</v>
      </c>
      <c r="AE16" s="90" t="s">
        <v>4121</v>
      </c>
      <c r="AF16" s="40" t="s">
        <v>4122</v>
      </c>
      <c r="AG16" s="40" t="str">
        <f t="shared" si="17"/>
        <v>A676072</v>
      </c>
      <c r="AH16" s="40" t="s">
        <v>3925</v>
      </c>
    </row>
    <row r="17" spans="1:34">
      <c r="A17" s="330">
        <v>51</v>
      </c>
      <c r="B17" s="45" t="str">
        <f t="shared" si="0"/>
        <v>Pomoći EU</v>
      </c>
      <c r="C17" s="332">
        <v>3241</v>
      </c>
      <c r="D17" s="45" t="str">
        <f t="shared" si="1"/>
        <v>Naknade troškova osobama izvan radnog odnosa</v>
      </c>
      <c r="E17" s="82" t="s">
        <v>1076</v>
      </c>
      <c r="F17" s="45" t="str">
        <f t="shared" si="2"/>
        <v>SHExtreme</v>
      </c>
      <c r="G17" s="45" t="str">
        <f t="shared" si="3"/>
        <v>0942</v>
      </c>
      <c r="H17" s="224">
        <v>8500</v>
      </c>
      <c r="I17" s="224">
        <v>0</v>
      </c>
      <c r="J17" s="224">
        <v>0</v>
      </c>
      <c r="K17" s="93"/>
      <c r="L17" s="92"/>
      <c r="M17" s="92"/>
      <c r="N17" s="93"/>
      <c r="O17" s="218"/>
      <c r="P17" s="49"/>
      <c r="Q17" s="246" t="str">
        <f>IF(C17="","",'OPĆI DIO'!$C$1)</f>
        <v>2410 SVEUČILIŠTE U SPLITU - PRIRODOSLOVNO - MATEMATIČKI FAKULTET</v>
      </c>
      <c r="R17" s="40" t="str">
        <f t="shared" si="4"/>
        <v>324</v>
      </c>
      <c r="S17" s="40" t="str">
        <f t="shared" si="5"/>
        <v>32</v>
      </c>
      <c r="T17" s="40" t="str">
        <f t="shared" si="6"/>
        <v>94</v>
      </c>
      <c r="U17" s="40" t="str">
        <f t="shared" si="7"/>
        <v>3</v>
      </c>
      <c r="V17" s="246">
        <v>552</v>
      </c>
      <c r="W17" s="246" t="s">
        <v>998</v>
      </c>
      <c r="Y17" s="40">
        <v>3213</v>
      </c>
      <c r="Z17" s="40" t="s">
        <v>96</v>
      </c>
      <c r="AB17" s="40" t="str">
        <f t="shared" si="8"/>
        <v>32</v>
      </c>
      <c r="AC17" s="40" t="str">
        <f t="shared" si="9"/>
        <v>321</v>
      </c>
      <c r="AE17" s="90" t="s">
        <v>963</v>
      </c>
      <c r="AF17" s="40" t="s">
        <v>964</v>
      </c>
      <c r="AG17" s="40" t="str">
        <f t="shared" si="17"/>
        <v>K578051</v>
      </c>
      <c r="AH17" s="40" t="s">
        <v>3923</v>
      </c>
    </row>
    <row r="18" spans="1:34">
      <c r="A18" s="330">
        <v>51</v>
      </c>
      <c r="B18" s="45" t="str">
        <f t="shared" si="0"/>
        <v>Pomoći EU</v>
      </c>
      <c r="C18" s="332">
        <v>3293</v>
      </c>
      <c r="D18" s="45" t="str">
        <f t="shared" si="1"/>
        <v>Reprezentacija</v>
      </c>
      <c r="E18" s="82" t="s">
        <v>1076</v>
      </c>
      <c r="F18" s="45" t="str">
        <f t="shared" si="2"/>
        <v>SHExtreme</v>
      </c>
      <c r="G18" s="45" t="str">
        <f t="shared" si="3"/>
        <v>0942</v>
      </c>
      <c r="H18" s="224">
        <v>1000</v>
      </c>
      <c r="I18" s="224">
        <v>1000</v>
      </c>
      <c r="J18" s="224">
        <v>0</v>
      </c>
      <c r="K18" s="93"/>
      <c r="L18" s="92"/>
      <c r="M18" s="92"/>
      <c r="N18" s="93"/>
      <c r="O18" s="218"/>
      <c r="P18" s="49"/>
      <c r="Q18" s="246" t="str">
        <f>IF(C18="","",'OPĆI DIO'!$C$1)</f>
        <v>2410 SVEUČILIŠTE U SPLITU - PRIRODOSLOVNO - MATEMATIČKI FAKULTET</v>
      </c>
      <c r="R18" s="40" t="str">
        <f t="shared" si="4"/>
        <v>329</v>
      </c>
      <c r="S18" s="40" t="str">
        <f t="shared" si="5"/>
        <v>32</v>
      </c>
      <c r="T18" s="40" t="str">
        <f t="shared" si="6"/>
        <v>94</v>
      </c>
      <c r="U18" s="40" t="str">
        <f t="shared" si="7"/>
        <v>3</v>
      </c>
      <c r="V18">
        <v>552</v>
      </c>
      <c r="W18" t="s">
        <v>998</v>
      </c>
      <c r="Y18" s="40">
        <v>3213</v>
      </c>
      <c r="Z18" s="40" t="s">
        <v>96</v>
      </c>
      <c r="AB18" s="40" t="str">
        <f t="shared" si="8"/>
        <v>32</v>
      </c>
      <c r="AC18" s="40" t="str">
        <f t="shared" si="9"/>
        <v>321</v>
      </c>
      <c r="AE18" s="90" t="s">
        <v>963</v>
      </c>
      <c r="AF18" s="40" t="s">
        <v>964</v>
      </c>
      <c r="AG18" s="40" t="str">
        <f t="shared" si="17"/>
        <v>K578051</v>
      </c>
      <c r="AH18" s="40" t="s">
        <v>3923</v>
      </c>
    </row>
    <row r="19" spans="1:34">
      <c r="A19" s="330">
        <v>51</v>
      </c>
      <c r="B19" s="45" t="str">
        <f t="shared" si="0"/>
        <v>Pomoći EU</v>
      </c>
      <c r="C19" s="332">
        <v>3294</v>
      </c>
      <c r="D19" s="45" t="str">
        <f t="shared" si="1"/>
        <v>Članarine i norme</v>
      </c>
      <c r="E19" s="82" t="s">
        <v>1076</v>
      </c>
      <c r="F19" s="45" t="str">
        <f t="shared" si="2"/>
        <v>SHExtreme</v>
      </c>
      <c r="G19" s="45" t="str">
        <f t="shared" si="3"/>
        <v>0942</v>
      </c>
      <c r="H19" s="224">
        <v>1200</v>
      </c>
      <c r="I19" s="224">
        <v>0</v>
      </c>
      <c r="J19" s="224">
        <v>0</v>
      </c>
      <c r="K19" s="93"/>
      <c r="L19" s="92"/>
      <c r="M19" s="92"/>
      <c r="N19" s="93"/>
      <c r="O19" s="218"/>
      <c r="P19" s="49"/>
      <c r="Q19" s="246" t="str">
        <f>IF(C19="","",'OPĆI DIO'!$C$1)</f>
        <v>2410 SVEUČILIŠTE U SPLITU - PRIRODOSLOVNO - MATEMATIČKI FAKULTET</v>
      </c>
      <c r="R19" s="40" t="str">
        <f t="shared" ref="R19" si="25">LEFT(C19,3)</f>
        <v>329</v>
      </c>
      <c r="S19" s="40" t="str">
        <f t="shared" ref="S19" si="26">LEFT(C19,2)</f>
        <v>32</v>
      </c>
      <c r="T19" s="40" t="str">
        <f t="shared" ref="T19" si="27">MID(G19,2,2)</f>
        <v>94</v>
      </c>
      <c r="U19" s="40" t="str">
        <f t="shared" ref="U19" si="28">LEFT(C19,1)</f>
        <v>3</v>
      </c>
      <c r="V19" s="246">
        <v>552</v>
      </c>
      <c r="W19" s="246" t="s">
        <v>998</v>
      </c>
      <c r="Y19" s="40">
        <v>3213</v>
      </c>
      <c r="Z19" s="40" t="s">
        <v>96</v>
      </c>
      <c r="AB19" s="40" t="str">
        <f t="shared" ref="AB19" si="29">LEFT(Y19,2)</f>
        <v>32</v>
      </c>
      <c r="AC19" s="40" t="str">
        <f t="shared" ref="AC19" si="30">LEFT(Y19,3)</f>
        <v>321</v>
      </c>
      <c r="AE19" s="90" t="s">
        <v>963</v>
      </c>
      <c r="AF19" s="40" t="s">
        <v>964</v>
      </c>
      <c r="AG19" s="40" t="str">
        <f t="shared" ref="AG19" si="31">LEFT(AE19,7)</f>
        <v>K578051</v>
      </c>
      <c r="AH19" s="40" t="s">
        <v>3923</v>
      </c>
    </row>
    <row r="20" spans="1:34">
      <c r="A20" s="330">
        <v>51</v>
      </c>
      <c r="B20" s="45" t="str">
        <f t="shared" si="0"/>
        <v>Pomoći EU</v>
      </c>
      <c r="C20" s="332">
        <v>3299</v>
      </c>
      <c r="D20" s="45" t="str">
        <f t="shared" si="1"/>
        <v>Ostali nespomenuti rashodi poslovanja</v>
      </c>
      <c r="E20" s="82" t="s">
        <v>1076</v>
      </c>
      <c r="F20" s="45" t="str">
        <f t="shared" si="2"/>
        <v>SHExtreme</v>
      </c>
      <c r="G20" s="45" t="str">
        <f t="shared" si="3"/>
        <v>0942</v>
      </c>
      <c r="H20" s="224">
        <v>800</v>
      </c>
      <c r="I20" s="224">
        <v>0</v>
      </c>
      <c r="J20" s="224">
        <v>0</v>
      </c>
      <c r="K20" s="93"/>
      <c r="L20" s="92"/>
      <c r="M20" s="92"/>
      <c r="N20" s="93"/>
      <c r="O20" s="218"/>
      <c r="P20" s="49"/>
      <c r="Q20" s="246" t="str">
        <f>IF(C20="","",'OPĆI DIO'!$C$1)</f>
        <v>2410 SVEUČILIŠTE U SPLITU - PRIRODOSLOVNO - MATEMATIČKI FAKULTET</v>
      </c>
      <c r="R20" s="40" t="str">
        <f t="shared" ref="R20" si="32">LEFT(C20,3)</f>
        <v>329</v>
      </c>
      <c r="S20" s="40" t="str">
        <f t="shared" ref="S20" si="33">LEFT(C20,2)</f>
        <v>32</v>
      </c>
      <c r="T20" s="40" t="str">
        <f t="shared" ref="T20" si="34">MID(G20,2,2)</f>
        <v>94</v>
      </c>
      <c r="U20" s="40" t="str">
        <f t="shared" ref="U20" si="35">LEFT(C20,1)</f>
        <v>3</v>
      </c>
      <c r="V20" s="246">
        <v>552</v>
      </c>
      <c r="W20" s="246" t="s">
        <v>998</v>
      </c>
      <c r="Y20" s="40">
        <v>3213</v>
      </c>
      <c r="Z20" s="40" t="s">
        <v>96</v>
      </c>
      <c r="AB20" s="40" t="str">
        <f t="shared" ref="AB20" si="36">LEFT(Y20,2)</f>
        <v>32</v>
      </c>
      <c r="AC20" s="40" t="str">
        <f t="shared" ref="AC20" si="37">LEFT(Y20,3)</f>
        <v>321</v>
      </c>
      <c r="AE20" s="90" t="s">
        <v>963</v>
      </c>
      <c r="AF20" s="40" t="s">
        <v>964</v>
      </c>
      <c r="AG20" s="40" t="str">
        <f t="shared" ref="AG20" si="38">LEFT(AE20,7)</f>
        <v>K578051</v>
      </c>
      <c r="AH20" s="40" t="s">
        <v>3923</v>
      </c>
    </row>
    <row r="21" spans="1:34">
      <c r="A21" s="330">
        <v>51</v>
      </c>
      <c r="B21" s="45" t="str">
        <f t="shared" si="0"/>
        <v>Pomoći EU</v>
      </c>
      <c r="C21" s="332">
        <v>3431</v>
      </c>
      <c r="D21" s="45" t="str">
        <f t="shared" si="1"/>
        <v>Bankarske usluge i usluge platnog prometa</v>
      </c>
      <c r="E21" s="82" t="s">
        <v>1076</v>
      </c>
      <c r="F21" s="45" t="str">
        <f t="shared" si="2"/>
        <v>SHExtreme</v>
      </c>
      <c r="G21" s="45" t="str">
        <f t="shared" si="3"/>
        <v>0942</v>
      </c>
      <c r="H21" s="224">
        <v>220</v>
      </c>
      <c r="I21" s="224">
        <v>0</v>
      </c>
      <c r="J21" s="224">
        <v>0</v>
      </c>
      <c r="K21" s="93"/>
      <c r="L21" s="92"/>
      <c r="M21" s="92"/>
      <c r="N21" s="93"/>
      <c r="O21" s="218"/>
      <c r="P21" s="49"/>
      <c r="Q21" s="246" t="str">
        <f>IF(C21="","",'OPĆI DIO'!$C$1)</f>
        <v>2410 SVEUČILIŠTE U SPLITU - PRIRODOSLOVNO - MATEMATIČKI FAKULTET</v>
      </c>
      <c r="R21" s="40" t="str">
        <f t="shared" ref="R21" si="39">LEFT(C21,3)</f>
        <v>343</v>
      </c>
      <c r="S21" s="40" t="str">
        <f t="shared" ref="S21" si="40">LEFT(C21,2)</f>
        <v>34</v>
      </c>
      <c r="T21" s="40" t="str">
        <f t="shared" ref="T21" si="41">MID(G21,2,2)</f>
        <v>94</v>
      </c>
      <c r="U21" s="40" t="str">
        <f t="shared" ref="U21" si="42">LEFT(C21,1)</f>
        <v>3</v>
      </c>
      <c r="V21" s="246">
        <v>552</v>
      </c>
      <c r="W21" s="246" t="s">
        <v>998</v>
      </c>
      <c r="Y21" s="40">
        <v>3213</v>
      </c>
      <c r="Z21" s="40" t="s">
        <v>96</v>
      </c>
      <c r="AB21" s="40" t="str">
        <f t="shared" ref="AB21" si="43">LEFT(Y21,2)</f>
        <v>32</v>
      </c>
      <c r="AC21" s="40" t="str">
        <f t="shared" ref="AC21" si="44">LEFT(Y21,3)</f>
        <v>321</v>
      </c>
      <c r="AE21" s="90" t="s">
        <v>963</v>
      </c>
      <c r="AF21" s="40" t="s">
        <v>964</v>
      </c>
      <c r="AG21" s="40" t="str">
        <f t="shared" ref="AG21" si="45">LEFT(AE21,7)</f>
        <v>K578051</v>
      </c>
      <c r="AH21" s="40" t="s">
        <v>3923</v>
      </c>
    </row>
    <row r="22" spans="1:34">
      <c r="A22" s="330">
        <v>51</v>
      </c>
      <c r="B22" s="45" t="str">
        <f t="shared" si="0"/>
        <v>Pomoći EU</v>
      </c>
      <c r="C22" s="332">
        <v>3721</v>
      </c>
      <c r="D22" s="45" t="str">
        <f t="shared" si="1"/>
        <v>Naknade građanima i kućanstvima u novcu</v>
      </c>
      <c r="E22" s="82" t="s">
        <v>1076</v>
      </c>
      <c r="F22" s="45" t="str">
        <f t="shared" si="2"/>
        <v>SHExtreme</v>
      </c>
      <c r="G22" s="45" t="str">
        <f t="shared" si="3"/>
        <v>0942</v>
      </c>
      <c r="H22" s="224">
        <v>1350</v>
      </c>
      <c r="I22" s="224">
        <v>0</v>
      </c>
      <c r="J22" s="224">
        <v>0</v>
      </c>
      <c r="K22" s="93"/>
      <c r="L22" s="92"/>
      <c r="M22" s="92"/>
      <c r="N22" s="93"/>
      <c r="O22" s="218"/>
      <c r="P22" s="49"/>
      <c r="Q22" s="246" t="str">
        <f>IF(C22="","",'OPĆI DIO'!$C$1)</f>
        <v>2410 SVEUČILIŠTE U SPLITU - PRIRODOSLOVNO - MATEMATIČKI FAKULTET</v>
      </c>
      <c r="R22" s="40" t="str">
        <f t="shared" ref="R22:R23" si="46">LEFT(C22,3)</f>
        <v>372</v>
      </c>
      <c r="S22" s="40" t="str">
        <f t="shared" ref="S22:S23" si="47">LEFT(C22,2)</f>
        <v>37</v>
      </c>
      <c r="T22" s="40" t="str">
        <f t="shared" ref="T22:T23" si="48">MID(G22,2,2)</f>
        <v>94</v>
      </c>
      <c r="U22" s="40" t="str">
        <f t="shared" ref="U22:U23" si="49">LEFT(C22,1)</f>
        <v>3</v>
      </c>
      <c r="V22" s="246">
        <v>552</v>
      </c>
      <c r="W22" s="246" t="s">
        <v>998</v>
      </c>
      <c r="Y22" s="40">
        <v>3213</v>
      </c>
      <c r="Z22" s="40" t="s">
        <v>96</v>
      </c>
      <c r="AB22" s="40" t="str">
        <f t="shared" ref="AB22:AB23" si="50">LEFT(Y22,2)</f>
        <v>32</v>
      </c>
      <c r="AC22" s="40" t="str">
        <f t="shared" ref="AC22:AC23" si="51">LEFT(Y22,3)</f>
        <v>321</v>
      </c>
      <c r="AE22" s="90" t="s">
        <v>963</v>
      </c>
      <c r="AF22" s="40" t="s">
        <v>964</v>
      </c>
      <c r="AG22" s="40" t="str">
        <f t="shared" ref="AG22:AG23" si="52">LEFT(AE22,7)</f>
        <v>K578051</v>
      </c>
      <c r="AH22" s="40" t="s">
        <v>3923</v>
      </c>
    </row>
    <row r="23" spans="1:34">
      <c r="A23" s="330">
        <v>51</v>
      </c>
      <c r="B23" s="45" t="str">
        <f t="shared" si="0"/>
        <v>Pomoći EU</v>
      </c>
      <c r="C23" s="332">
        <v>4221</v>
      </c>
      <c r="D23" s="45" t="str">
        <f t="shared" si="1"/>
        <v>Uredska oprema i namještaj</v>
      </c>
      <c r="E23" s="82" t="s">
        <v>1076</v>
      </c>
      <c r="F23" s="45" t="str">
        <f t="shared" si="2"/>
        <v>SHExtreme</v>
      </c>
      <c r="G23" s="45" t="str">
        <f t="shared" si="3"/>
        <v>0942</v>
      </c>
      <c r="H23" s="224">
        <v>4700</v>
      </c>
      <c r="I23" s="224">
        <v>0</v>
      </c>
      <c r="J23" s="224">
        <v>0</v>
      </c>
      <c r="K23" s="93"/>
      <c r="L23" s="92"/>
      <c r="M23" s="92"/>
      <c r="N23" s="93"/>
      <c r="O23" s="218"/>
      <c r="P23" s="49"/>
      <c r="Q23" s="246" t="str">
        <f>IF(C23="","",'OPĆI DIO'!$C$1)</f>
        <v>2410 SVEUČILIŠTE U SPLITU - PRIRODOSLOVNO - MATEMATIČKI FAKULTET</v>
      </c>
      <c r="R23" s="40" t="str">
        <f t="shared" si="46"/>
        <v>422</v>
      </c>
      <c r="S23" s="40" t="str">
        <f t="shared" si="47"/>
        <v>42</v>
      </c>
      <c r="T23" s="40" t="str">
        <f t="shared" si="48"/>
        <v>94</v>
      </c>
      <c r="U23" s="40" t="str">
        <f t="shared" si="49"/>
        <v>4</v>
      </c>
      <c r="V23" s="246">
        <v>559</v>
      </c>
      <c r="W23" s="246" t="s">
        <v>999</v>
      </c>
      <c r="Y23" s="40">
        <v>3214</v>
      </c>
      <c r="Z23" s="40" t="s">
        <v>125</v>
      </c>
      <c r="AB23" s="40" t="str">
        <f t="shared" si="50"/>
        <v>32</v>
      </c>
      <c r="AC23" s="40" t="str">
        <f t="shared" si="51"/>
        <v>321</v>
      </c>
      <c r="AE23" s="90" t="s">
        <v>965</v>
      </c>
      <c r="AF23" s="40" t="s">
        <v>966</v>
      </c>
      <c r="AG23" s="40" t="str">
        <f t="shared" si="52"/>
        <v>K578051</v>
      </c>
      <c r="AH23" s="40" t="s">
        <v>3923</v>
      </c>
    </row>
    <row r="24" spans="1:34">
      <c r="A24" s="330">
        <v>51</v>
      </c>
      <c r="B24" s="45" t="str">
        <f t="shared" si="0"/>
        <v>Pomoći EU</v>
      </c>
      <c r="C24" s="332">
        <v>4222</v>
      </c>
      <c r="D24" s="45" t="str">
        <f t="shared" si="1"/>
        <v>Komunikacijska oprema</v>
      </c>
      <c r="E24" s="82" t="s">
        <v>1076</v>
      </c>
      <c r="F24" s="45" t="str">
        <f t="shared" si="2"/>
        <v>SHExtreme</v>
      </c>
      <c r="G24" s="45" t="str">
        <f t="shared" si="3"/>
        <v>0942</v>
      </c>
      <c r="H24" s="224">
        <v>1000</v>
      </c>
      <c r="I24" s="224">
        <v>0</v>
      </c>
      <c r="J24" s="224">
        <v>0</v>
      </c>
      <c r="K24" s="93"/>
      <c r="L24" s="92"/>
      <c r="M24" s="92"/>
      <c r="N24" s="93"/>
      <c r="O24" s="218"/>
      <c r="P24" s="49"/>
      <c r="Q24" s="246" t="str">
        <f>IF(C24="","",'OPĆI DIO'!$C$1)</f>
        <v>2410 SVEUČILIŠTE U SPLITU - PRIRODOSLOVNO - MATEMATIČKI FAKULTET</v>
      </c>
      <c r="R24" s="40" t="str">
        <f t="shared" si="4"/>
        <v>422</v>
      </c>
      <c r="S24" s="40" t="str">
        <f t="shared" si="5"/>
        <v>42</v>
      </c>
      <c r="T24" s="40" t="str">
        <f t="shared" si="6"/>
        <v>94</v>
      </c>
      <c r="U24" s="40" t="str">
        <f t="shared" si="7"/>
        <v>4</v>
      </c>
      <c r="V24">
        <v>559</v>
      </c>
      <c r="W24" t="s">
        <v>999</v>
      </c>
      <c r="Y24" s="40">
        <v>3214</v>
      </c>
      <c r="Z24" s="40" t="s">
        <v>125</v>
      </c>
      <c r="AB24" s="40" t="str">
        <f t="shared" si="8"/>
        <v>32</v>
      </c>
      <c r="AC24" s="40" t="str">
        <f t="shared" si="9"/>
        <v>321</v>
      </c>
      <c r="AE24" s="90" t="s">
        <v>965</v>
      </c>
      <c r="AF24" s="40" t="s">
        <v>966</v>
      </c>
      <c r="AG24" s="40" t="str">
        <f t="shared" si="17"/>
        <v>K578051</v>
      </c>
      <c r="AH24" s="40" t="s">
        <v>3923</v>
      </c>
    </row>
    <row r="25" spans="1:34">
      <c r="A25" s="330">
        <v>51</v>
      </c>
      <c r="B25" s="45" t="str">
        <f t="shared" si="0"/>
        <v>Pomoći EU</v>
      </c>
      <c r="C25" s="332">
        <v>4225</v>
      </c>
      <c r="D25" s="45" t="str">
        <f t="shared" si="1"/>
        <v>Instrumenti, uređaji i strojevi</v>
      </c>
      <c r="E25" s="82" t="s">
        <v>1076</v>
      </c>
      <c r="F25" s="45" t="str">
        <f t="shared" si="2"/>
        <v>SHExtreme</v>
      </c>
      <c r="G25" s="45" t="str">
        <f t="shared" si="3"/>
        <v>0942</v>
      </c>
      <c r="H25" s="224">
        <v>28000</v>
      </c>
      <c r="I25" s="224">
        <v>0</v>
      </c>
      <c r="J25" s="224">
        <v>0</v>
      </c>
      <c r="K25" s="93"/>
      <c r="L25" s="92"/>
      <c r="M25" s="92"/>
      <c r="N25" s="93"/>
      <c r="O25" s="218"/>
      <c r="P25" s="49"/>
      <c r="Q25" s="246" t="str">
        <f>IF(C25="","",'OPĆI DIO'!$C$1)</f>
        <v>2410 SVEUČILIŠTE U SPLITU - PRIRODOSLOVNO - MATEMATIČKI FAKULTET</v>
      </c>
      <c r="R25" s="40" t="str">
        <f t="shared" si="4"/>
        <v>422</v>
      </c>
      <c r="S25" s="40" t="str">
        <f t="shared" si="5"/>
        <v>42</v>
      </c>
      <c r="T25" s="40" t="str">
        <f t="shared" si="6"/>
        <v>94</v>
      </c>
      <c r="U25" s="40" t="str">
        <f t="shared" si="7"/>
        <v>4</v>
      </c>
      <c r="V25" s="40">
        <v>561</v>
      </c>
      <c r="W25" s="40" t="s">
        <v>110</v>
      </c>
      <c r="Y25" s="40">
        <v>3221</v>
      </c>
      <c r="Z25" s="40" t="s">
        <v>78</v>
      </c>
      <c r="AB25" s="40" t="str">
        <f t="shared" si="8"/>
        <v>32</v>
      </c>
      <c r="AC25" s="40" t="str">
        <f t="shared" si="9"/>
        <v>322</v>
      </c>
      <c r="AE25" s="90" t="s">
        <v>967</v>
      </c>
      <c r="AF25" s="40" t="s">
        <v>968</v>
      </c>
      <c r="AG25" s="40" t="str">
        <f t="shared" si="17"/>
        <v>K578051</v>
      </c>
      <c r="AH25" s="40" t="s">
        <v>3923</v>
      </c>
    </row>
    <row r="26" spans="1:34">
      <c r="A26" s="330">
        <v>51</v>
      </c>
      <c r="B26" s="45" t="str">
        <f t="shared" si="0"/>
        <v>Pomoći EU</v>
      </c>
      <c r="C26" s="332">
        <v>4241</v>
      </c>
      <c r="D26" s="45" t="str">
        <f t="shared" si="1"/>
        <v>Knjige</v>
      </c>
      <c r="E26" s="82" t="s">
        <v>1076</v>
      </c>
      <c r="F26" s="45" t="str">
        <f t="shared" si="2"/>
        <v>SHExtreme</v>
      </c>
      <c r="G26" s="45" t="str">
        <f t="shared" si="3"/>
        <v>0942</v>
      </c>
      <c r="H26" s="224">
        <v>800</v>
      </c>
      <c r="I26" s="224">
        <v>800</v>
      </c>
      <c r="J26" s="224">
        <v>0</v>
      </c>
      <c r="K26" s="93"/>
      <c r="L26" s="92"/>
      <c r="M26" s="92"/>
      <c r="N26" s="93"/>
      <c r="O26" s="218"/>
      <c r="P26" s="49"/>
      <c r="Q26" s="246" t="str">
        <f>IF(C26="","",'OPĆI DIO'!$C$1)</f>
        <v>2410 SVEUČILIŠTE U SPLITU - PRIRODOSLOVNO - MATEMATIČKI FAKULTET</v>
      </c>
      <c r="R26" s="40" t="str">
        <f t="shared" si="4"/>
        <v>424</v>
      </c>
      <c r="S26" s="40" t="str">
        <f t="shared" si="5"/>
        <v>42</v>
      </c>
      <c r="T26" s="40" t="str">
        <f t="shared" si="6"/>
        <v>94</v>
      </c>
      <c r="U26" s="40" t="str">
        <f t="shared" si="7"/>
        <v>4</v>
      </c>
      <c r="V26" s="40">
        <v>563</v>
      </c>
      <c r="W26" s="40" t="s">
        <v>112</v>
      </c>
      <c r="Y26" s="40">
        <v>3222</v>
      </c>
      <c r="Z26" s="40" t="s">
        <v>99</v>
      </c>
      <c r="AB26" s="40" t="str">
        <f t="shared" si="8"/>
        <v>32</v>
      </c>
      <c r="AC26" s="40" t="str">
        <f t="shared" si="9"/>
        <v>322</v>
      </c>
      <c r="AE26" s="90" t="s">
        <v>969</v>
      </c>
      <c r="AF26" s="40" t="s">
        <v>250</v>
      </c>
      <c r="AG26" s="40" t="str">
        <f t="shared" si="17"/>
        <v>K578051</v>
      </c>
      <c r="AH26" s="40" t="s">
        <v>3923</v>
      </c>
    </row>
    <row r="27" spans="1:34">
      <c r="A27" s="330">
        <v>51</v>
      </c>
      <c r="B27" s="45" t="str">
        <f t="shared" si="0"/>
        <v>Pomoći EU</v>
      </c>
      <c r="C27" s="332">
        <v>4262</v>
      </c>
      <c r="D27" s="45" t="str">
        <f t="shared" si="1"/>
        <v>Ulaganja u računalne programe</v>
      </c>
      <c r="E27" s="82" t="s">
        <v>1076</v>
      </c>
      <c r="F27" s="45" t="str">
        <f t="shared" si="2"/>
        <v>SHExtreme</v>
      </c>
      <c r="G27" s="45" t="str">
        <f t="shared" si="3"/>
        <v>0942</v>
      </c>
      <c r="H27" s="224">
        <v>1000</v>
      </c>
      <c r="I27" s="224">
        <v>1000</v>
      </c>
      <c r="J27" s="224">
        <v>0</v>
      </c>
      <c r="K27" s="93"/>
      <c r="L27" s="92"/>
      <c r="M27" s="92"/>
      <c r="N27" s="93"/>
      <c r="O27" s="218"/>
      <c r="P27" s="49"/>
      <c r="Q27" s="246" t="str">
        <f>IF(C27="","",'OPĆI DIO'!$C$1)</f>
        <v>2410 SVEUČILIŠTE U SPLITU - PRIRODOSLOVNO - MATEMATIČKI FAKULTET</v>
      </c>
      <c r="R27" s="40" t="str">
        <f t="shared" si="4"/>
        <v>426</v>
      </c>
      <c r="S27" s="40" t="str">
        <f t="shared" si="5"/>
        <v>42</v>
      </c>
      <c r="T27" s="40" t="str">
        <f t="shared" si="6"/>
        <v>94</v>
      </c>
      <c r="U27" s="40" t="str">
        <f t="shared" si="7"/>
        <v>4</v>
      </c>
      <c r="V27" s="40">
        <v>573</v>
      </c>
      <c r="W27" t="s">
        <v>1009</v>
      </c>
      <c r="Y27" s="40">
        <v>3223</v>
      </c>
      <c r="Z27" s="40" t="s">
        <v>87</v>
      </c>
      <c r="AB27" s="40" t="str">
        <f t="shared" si="8"/>
        <v>32</v>
      </c>
      <c r="AC27" s="40" t="str">
        <f t="shared" si="9"/>
        <v>322</v>
      </c>
      <c r="AE27" s="90" t="s">
        <v>970</v>
      </c>
      <c r="AF27" s="40" t="s">
        <v>971</v>
      </c>
      <c r="AG27" s="40" t="str">
        <f t="shared" si="17"/>
        <v>K578051</v>
      </c>
      <c r="AH27" s="40" t="s">
        <v>3923</v>
      </c>
    </row>
    <row r="28" spans="1:34">
      <c r="A28" s="330">
        <v>52</v>
      </c>
      <c r="B28" s="45" t="str">
        <f t="shared" si="0"/>
        <v>Ostale pomoći</v>
      </c>
      <c r="C28" s="332">
        <v>3211</v>
      </c>
      <c r="D28" s="45" t="str">
        <f t="shared" si="1"/>
        <v>Službena putovanja</v>
      </c>
      <c r="E28" s="328" t="s">
        <v>1753</v>
      </c>
      <c r="F28" s="45" t="str">
        <f t="shared" si="2"/>
        <v>Projekt Horizon 2020-Nextgen Microfluidics    "Next generation test bed for upscaling of microfluidic devices based on nano-enabled surfaces and membranes"</v>
      </c>
      <c r="G28" s="45" t="str">
        <f t="shared" si="3"/>
        <v>0942</v>
      </c>
      <c r="H28" s="224">
        <v>6200</v>
      </c>
      <c r="I28" s="224">
        <v>0</v>
      </c>
      <c r="J28" s="224">
        <v>0</v>
      </c>
      <c r="K28" s="93"/>
      <c r="L28" s="92"/>
      <c r="M28" s="92"/>
      <c r="N28" s="93"/>
      <c r="O28" s="218"/>
      <c r="P28" s="49"/>
      <c r="Q28" s="246" t="str">
        <f>IF(C28="","",'OPĆI DIO'!$C$1)</f>
        <v>2410 SVEUČILIŠTE U SPLITU - PRIRODOSLOVNO - MATEMATIČKI FAKULTET</v>
      </c>
      <c r="R28" s="40" t="str">
        <f t="shared" si="4"/>
        <v>321</v>
      </c>
      <c r="S28" s="40" t="str">
        <f t="shared" si="5"/>
        <v>32</v>
      </c>
      <c r="T28" s="40" t="str">
        <f t="shared" si="6"/>
        <v>94</v>
      </c>
      <c r="U28" s="40" t="str">
        <f t="shared" si="7"/>
        <v>3</v>
      </c>
      <c r="V28">
        <v>575</v>
      </c>
      <c r="W28" t="s">
        <v>1011</v>
      </c>
      <c r="Y28" s="40">
        <v>3224</v>
      </c>
      <c r="Z28" s="40" t="s">
        <v>92</v>
      </c>
      <c r="AB28" s="40" t="str">
        <f t="shared" si="8"/>
        <v>32</v>
      </c>
      <c r="AC28" s="40" t="str">
        <f t="shared" si="9"/>
        <v>322</v>
      </c>
      <c r="AE28" s="90" t="s">
        <v>973</v>
      </c>
      <c r="AF28" s="40" t="s">
        <v>974</v>
      </c>
      <c r="AG28" s="40" t="str">
        <f t="shared" si="17"/>
        <v>K578051</v>
      </c>
      <c r="AH28" s="40" t="s">
        <v>3923</v>
      </c>
    </row>
    <row r="29" spans="1:34">
      <c r="A29" s="330">
        <v>52</v>
      </c>
      <c r="B29" s="45" t="str">
        <f t="shared" si="0"/>
        <v>Ostale pomoći</v>
      </c>
      <c r="C29" s="332">
        <v>3211</v>
      </c>
      <c r="D29" s="45" t="str">
        <f t="shared" si="1"/>
        <v>Službena putovanja</v>
      </c>
      <c r="E29" s="328" t="s">
        <v>2076</v>
      </c>
      <c r="F29" s="45" t="str">
        <f t="shared" si="2"/>
        <v>CHIC</v>
      </c>
      <c r="G29" s="45" t="str">
        <f t="shared" si="3"/>
        <v>0942</v>
      </c>
      <c r="H29" s="224">
        <v>2796</v>
      </c>
      <c r="I29" s="224">
        <v>0</v>
      </c>
      <c r="J29" s="224">
        <v>0</v>
      </c>
      <c r="K29" s="93"/>
      <c r="L29" s="92"/>
      <c r="M29" s="92"/>
      <c r="N29" s="93"/>
      <c r="O29" s="218"/>
      <c r="P29" s="49"/>
      <c r="Q29" s="246" t="str">
        <f>IF(C29="","",'OPĆI DIO'!$C$1)</f>
        <v>2410 SVEUČILIŠTE U SPLITU - PRIRODOSLOVNO - MATEMATIČKI FAKULTET</v>
      </c>
      <c r="R29" s="40" t="str">
        <f t="shared" si="4"/>
        <v>321</v>
      </c>
      <c r="S29" s="40" t="str">
        <f t="shared" si="5"/>
        <v>32</v>
      </c>
      <c r="T29" s="40" t="str">
        <f t="shared" si="6"/>
        <v>94</v>
      </c>
      <c r="U29" s="40" t="str">
        <f t="shared" si="7"/>
        <v>3</v>
      </c>
      <c r="V29" s="98">
        <v>576</v>
      </c>
      <c r="W29" s="129" t="s">
        <v>1260</v>
      </c>
      <c r="Y29" s="40">
        <v>3225</v>
      </c>
      <c r="Z29" s="40" t="s">
        <v>100</v>
      </c>
      <c r="AB29" s="40" t="str">
        <f t="shared" si="8"/>
        <v>32</v>
      </c>
      <c r="AC29" s="40" t="str">
        <f t="shared" si="9"/>
        <v>322</v>
      </c>
      <c r="AE29" s="90" t="s">
        <v>975</v>
      </c>
      <c r="AF29" s="40" t="s">
        <v>976</v>
      </c>
      <c r="AG29" s="40" t="str">
        <f t="shared" si="17"/>
        <v>K578051</v>
      </c>
      <c r="AH29" s="40" t="s">
        <v>3923</v>
      </c>
    </row>
    <row r="30" spans="1:34">
      <c r="A30" s="330">
        <v>52</v>
      </c>
      <c r="B30" s="45" t="str">
        <f t="shared" si="0"/>
        <v>Ostale pomoći</v>
      </c>
      <c r="C30" s="332">
        <v>3211</v>
      </c>
      <c r="D30" s="45" t="str">
        <f t="shared" si="1"/>
        <v>Službena putovanja</v>
      </c>
      <c r="E30" s="328" t="s">
        <v>1086</v>
      </c>
      <c r="F30" s="45" t="str">
        <f t="shared" si="2"/>
        <v>SEA EU - Europsko sveučilište mora</v>
      </c>
      <c r="G30" s="45" t="str">
        <f t="shared" si="3"/>
        <v>0942</v>
      </c>
      <c r="H30" s="224">
        <v>21162</v>
      </c>
      <c r="I30" s="224">
        <v>29918</v>
      </c>
      <c r="J30" s="224">
        <v>0</v>
      </c>
      <c r="K30" s="93"/>
      <c r="L30" s="92"/>
      <c r="M30" s="92"/>
      <c r="N30" s="93"/>
      <c r="O30" s="218"/>
      <c r="P30" s="49"/>
      <c r="Q30" s="246" t="str">
        <f>IF(C30="","",'OPĆI DIO'!$C$1)</f>
        <v>2410 SVEUČILIŠTE U SPLITU - PRIRODOSLOVNO - MATEMATIČKI FAKULTET</v>
      </c>
      <c r="R30" s="40" t="str">
        <f t="shared" si="4"/>
        <v>321</v>
      </c>
      <c r="S30" s="40" t="str">
        <f t="shared" si="5"/>
        <v>32</v>
      </c>
      <c r="T30" s="40" t="str">
        <f t="shared" si="6"/>
        <v>94</v>
      </c>
      <c r="U30" s="40" t="str">
        <f t="shared" si="7"/>
        <v>3</v>
      </c>
      <c r="V30" s="98">
        <v>581</v>
      </c>
      <c r="W30" s="129" t="s">
        <v>1336</v>
      </c>
      <c r="Y30" s="40">
        <v>3226</v>
      </c>
      <c r="Z30" s="40" t="s">
        <v>174</v>
      </c>
      <c r="AB30" s="40" t="str">
        <f t="shared" si="8"/>
        <v>32</v>
      </c>
      <c r="AC30" s="40" t="str">
        <f t="shared" si="9"/>
        <v>322</v>
      </c>
      <c r="AE30" s="90" t="s">
        <v>4123</v>
      </c>
      <c r="AF30" s="40" t="s">
        <v>4124</v>
      </c>
      <c r="AG30" s="40" t="str">
        <f t="shared" si="17"/>
        <v>K676068</v>
      </c>
      <c r="AH30" s="40" t="s">
        <v>3923</v>
      </c>
    </row>
    <row r="31" spans="1:34">
      <c r="A31" s="330">
        <v>52</v>
      </c>
      <c r="B31" s="45" t="str">
        <f t="shared" si="0"/>
        <v>Ostale pomoći</v>
      </c>
      <c r="C31" s="332">
        <v>3211</v>
      </c>
      <c r="D31" s="45" t="str">
        <f t="shared" si="1"/>
        <v>Službena putovanja</v>
      </c>
      <c r="E31" s="328" t="s">
        <v>4369</v>
      </c>
      <c r="F31" s="45" t="str">
        <f t="shared" si="2"/>
        <v>Erasmus KA131 2022-Mobilnost studenata i osoblja u visokom obrazovanju</v>
      </c>
      <c r="G31" s="45" t="str">
        <f t="shared" si="3"/>
        <v>0942</v>
      </c>
      <c r="H31" s="224">
        <v>12567</v>
      </c>
      <c r="I31" s="224">
        <v>8475</v>
      </c>
      <c r="J31" s="224">
        <v>0</v>
      </c>
      <c r="K31" s="93"/>
      <c r="L31" s="92"/>
      <c r="M31" s="92"/>
      <c r="N31" s="93"/>
      <c r="O31" s="218"/>
      <c r="P31" s="49"/>
      <c r="Q31" s="246" t="str">
        <f>IF(C31="","",'OPĆI DIO'!$C$1)</f>
        <v>2410 SVEUČILIŠTE U SPLITU - PRIRODOSLOVNO - MATEMATIČKI FAKULTET</v>
      </c>
      <c r="R31" s="40" t="str">
        <f t="shared" si="4"/>
        <v>321</v>
      </c>
      <c r="S31" s="40" t="str">
        <f t="shared" si="5"/>
        <v>32</v>
      </c>
      <c r="T31" s="40" t="str">
        <f t="shared" si="6"/>
        <v>94</v>
      </c>
      <c r="U31" s="40" t="str">
        <f t="shared" si="7"/>
        <v>3</v>
      </c>
      <c r="V31" s="40">
        <v>61</v>
      </c>
      <c r="W31" s="40" t="s">
        <v>114</v>
      </c>
      <c r="Y31" s="40">
        <v>3227</v>
      </c>
      <c r="Z31" s="40" t="s">
        <v>117</v>
      </c>
      <c r="AB31" s="40" t="str">
        <f t="shared" si="8"/>
        <v>32</v>
      </c>
      <c r="AC31" s="40" t="str">
        <f t="shared" si="9"/>
        <v>322</v>
      </c>
      <c r="AE31" s="90" t="s">
        <v>4125</v>
      </c>
      <c r="AF31" s="40" t="s">
        <v>4126</v>
      </c>
      <c r="AG31" s="40" t="str">
        <f t="shared" si="17"/>
        <v>K676068</v>
      </c>
      <c r="AH31" s="40" t="s">
        <v>3923</v>
      </c>
    </row>
    <row r="32" spans="1:34">
      <c r="A32" s="330">
        <v>52</v>
      </c>
      <c r="B32" s="45" t="str">
        <f t="shared" si="0"/>
        <v>Ostale pomoći</v>
      </c>
      <c r="C32" s="332">
        <v>3211</v>
      </c>
      <c r="D32" s="45" t="str">
        <f t="shared" si="1"/>
        <v>Službena putovanja</v>
      </c>
      <c r="E32" s="328" t="s">
        <v>4371</v>
      </c>
      <c r="F32" s="45" t="str">
        <f t="shared" si="2"/>
        <v>Erasmus KA171 2022-Projekt mobilnosti studenata i osoblja u visokom obrazovanju između programskih i partnerskih zemalja</v>
      </c>
      <c r="G32" s="45" t="str">
        <f t="shared" si="3"/>
        <v>0942</v>
      </c>
      <c r="H32" s="224">
        <v>3000</v>
      </c>
      <c r="I32" s="224">
        <v>5250</v>
      </c>
      <c r="J32" s="224">
        <v>850</v>
      </c>
      <c r="K32" s="93"/>
      <c r="L32" s="92"/>
      <c r="M32" s="92"/>
      <c r="N32" s="93"/>
      <c r="O32" s="218"/>
      <c r="P32" s="49"/>
      <c r="Q32" s="246" t="str">
        <f>IF(C32="","",'OPĆI DIO'!$C$1)</f>
        <v>2410 SVEUČILIŠTE U SPLITU - PRIRODOSLOVNO - MATEMATIČKI FAKULTET</v>
      </c>
      <c r="R32" s="40" t="str">
        <f t="shared" si="4"/>
        <v>321</v>
      </c>
      <c r="S32" s="40" t="str">
        <f t="shared" si="5"/>
        <v>32</v>
      </c>
      <c r="T32" s="40" t="str">
        <f t="shared" si="6"/>
        <v>94</v>
      </c>
      <c r="U32" s="40" t="str">
        <f t="shared" si="7"/>
        <v>3</v>
      </c>
      <c r="V32" s="40">
        <v>71</v>
      </c>
      <c r="W32" s="40" t="s">
        <v>172</v>
      </c>
      <c r="Y32" s="40">
        <v>3231</v>
      </c>
      <c r="Z32" s="40" t="s">
        <v>101</v>
      </c>
      <c r="AB32" s="40" t="str">
        <f t="shared" si="8"/>
        <v>32</v>
      </c>
      <c r="AC32" s="40" t="str">
        <f t="shared" si="9"/>
        <v>323</v>
      </c>
      <c r="AE32" s="90" t="s">
        <v>4127</v>
      </c>
      <c r="AF32" s="40" t="s">
        <v>4128</v>
      </c>
      <c r="AG32" s="40" t="str">
        <f t="shared" si="17"/>
        <v>K676068</v>
      </c>
      <c r="AH32" s="40" t="s">
        <v>3923</v>
      </c>
    </row>
    <row r="33" spans="1:34">
      <c r="A33" s="330">
        <v>52</v>
      </c>
      <c r="B33" s="45" t="str">
        <f t="shared" si="0"/>
        <v>Ostale pomoći</v>
      </c>
      <c r="C33" s="332">
        <v>3211</v>
      </c>
      <c r="D33" s="45" t="str">
        <f t="shared" si="1"/>
        <v>Službena putovanja</v>
      </c>
      <c r="E33" s="328" t="s">
        <v>718</v>
      </c>
      <c r="F33" s="45" t="str">
        <f t="shared" si="2"/>
        <v>ERASMUS+  Partnerske zemlje KA107 Odlazne i dolazne mobilnosti studenata i osoblja Sveučilišta u Splitu</v>
      </c>
      <c r="G33" s="45" t="str">
        <f t="shared" si="3"/>
        <v>0942</v>
      </c>
      <c r="H33" s="224">
        <v>7450</v>
      </c>
      <c r="I33" s="224">
        <v>7450</v>
      </c>
      <c r="J33" s="224">
        <v>7450</v>
      </c>
      <c r="K33" s="93" t="s">
        <v>4824</v>
      </c>
      <c r="L33" s="92"/>
      <c r="M33" s="92"/>
      <c r="N33" s="93"/>
      <c r="O33" s="218"/>
      <c r="P33" s="49"/>
      <c r="Q33" s="246" t="str">
        <f>IF(C33="","",'OPĆI DIO'!$C$1)</f>
        <v>2410 SVEUČILIŠTE U SPLITU - PRIRODOSLOVNO - MATEMATIČKI FAKULTET</v>
      </c>
      <c r="R33" s="40" t="str">
        <f t="shared" si="4"/>
        <v>321</v>
      </c>
      <c r="S33" s="40" t="str">
        <f t="shared" si="5"/>
        <v>32</v>
      </c>
      <c r="T33" s="40" t="str">
        <f t="shared" si="6"/>
        <v>94</v>
      </c>
      <c r="U33" s="40" t="str">
        <f t="shared" si="7"/>
        <v>3</v>
      </c>
      <c r="V33" s="40">
        <v>81</v>
      </c>
      <c r="W33" s="40" t="s">
        <v>55</v>
      </c>
      <c r="Y33" s="40">
        <v>3232</v>
      </c>
      <c r="Z33" s="40" t="s">
        <v>88</v>
      </c>
      <c r="AB33" s="40" t="str">
        <f t="shared" si="8"/>
        <v>32</v>
      </c>
      <c r="AC33" s="40" t="str">
        <f t="shared" si="9"/>
        <v>323</v>
      </c>
      <c r="AE33" s="90" t="s">
        <v>4129</v>
      </c>
      <c r="AF33" s="40" t="s">
        <v>4130</v>
      </c>
      <c r="AG33" s="40" t="str">
        <f t="shared" si="17"/>
        <v>K733067</v>
      </c>
      <c r="AH33" s="40" t="s">
        <v>3941</v>
      </c>
    </row>
    <row r="34" spans="1:34">
      <c r="A34" s="330"/>
      <c r="B34" s="45" t="str">
        <f t="shared" si="0"/>
        <v/>
      </c>
      <c r="C34" s="332"/>
      <c r="D34" s="45" t="str">
        <f t="shared" si="1"/>
        <v/>
      </c>
      <c r="E34" s="328"/>
      <c r="F34" s="45" t="str">
        <f t="shared" si="2"/>
        <v/>
      </c>
      <c r="G34" s="45" t="str">
        <f t="shared" si="3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4"/>
        <v/>
      </c>
      <c r="S34" s="40" t="str">
        <f t="shared" si="5"/>
        <v/>
      </c>
      <c r="T34" s="40" t="str">
        <f t="shared" si="6"/>
        <v/>
      </c>
      <c r="U34" s="40" t="str">
        <f t="shared" si="7"/>
        <v/>
      </c>
      <c r="V34" s="132">
        <v>83</v>
      </c>
      <c r="W34" s="132" t="s">
        <v>1000</v>
      </c>
      <c r="Y34" s="40">
        <v>3233</v>
      </c>
      <c r="Z34" s="40" t="s">
        <v>76</v>
      </c>
      <c r="AB34" s="40" t="str">
        <f t="shared" si="8"/>
        <v>32</v>
      </c>
      <c r="AC34" s="40" t="str">
        <f t="shared" si="9"/>
        <v>323</v>
      </c>
      <c r="AE34" s="90" t="s">
        <v>4131</v>
      </c>
      <c r="AF34" s="40" t="s">
        <v>4132</v>
      </c>
      <c r="AG34" s="40" t="str">
        <f t="shared" si="17"/>
        <v>K733067</v>
      </c>
      <c r="AH34" s="40" t="s">
        <v>3941</v>
      </c>
    </row>
    <row r="35" spans="1:34">
      <c r="A35" s="330"/>
      <c r="B35" s="45" t="str">
        <f t="shared" si="0"/>
        <v/>
      </c>
      <c r="C35" s="332"/>
      <c r="D35" s="45" t="str">
        <f t="shared" si="1"/>
        <v/>
      </c>
      <c r="E35" s="328"/>
      <c r="F35" s="45" t="str">
        <f t="shared" si="2"/>
        <v/>
      </c>
      <c r="G35" s="45" t="str">
        <f t="shared" si="3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4"/>
        <v/>
      </c>
      <c r="S35" s="40" t="str">
        <f t="shared" si="5"/>
        <v/>
      </c>
      <c r="T35" s="40" t="str">
        <f t="shared" si="6"/>
        <v/>
      </c>
      <c r="U35" s="40" t="str">
        <f t="shared" si="7"/>
        <v/>
      </c>
      <c r="Y35" s="40">
        <v>3234</v>
      </c>
      <c r="Z35" s="40" t="s">
        <v>89</v>
      </c>
      <c r="AB35" s="40" t="str">
        <f t="shared" si="8"/>
        <v>32</v>
      </c>
      <c r="AC35" s="40" t="str">
        <f t="shared" si="9"/>
        <v>323</v>
      </c>
      <c r="AE35" s="90" t="s">
        <v>4133</v>
      </c>
      <c r="AF35" s="40" t="s">
        <v>4134</v>
      </c>
      <c r="AG35" s="40" t="str">
        <f t="shared" si="17"/>
        <v>K733067</v>
      </c>
      <c r="AH35" s="40" t="s">
        <v>3941</v>
      </c>
    </row>
    <row r="36" spans="1:34">
      <c r="A36" s="330"/>
      <c r="B36" s="45" t="str">
        <f t="shared" si="0"/>
        <v/>
      </c>
      <c r="C36" s="332"/>
      <c r="D36" s="45" t="str">
        <f t="shared" si="1"/>
        <v/>
      </c>
      <c r="E36" s="328"/>
      <c r="F36" s="45" t="str">
        <f t="shared" si="2"/>
        <v/>
      </c>
      <c r="G36" s="45" t="str">
        <f t="shared" si="3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4"/>
        <v/>
      </c>
      <c r="S36" s="40" t="str">
        <f t="shared" si="5"/>
        <v/>
      </c>
      <c r="T36" s="40" t="str">
        <f t="shared" si="6"/>
        <v/>
      </c>
      <c r="U36" s="40" t="str">
        <f t="shared" si="7"/>
        <v/>
      </c>
      <c r="Y36" s="40">
        <v>3235</v>
      </c>
      <c r="Z36" s="40" t="s">
        <v>109</v>
      </c>
      <c r="AB36" s="40" t="str">
        <f t="shared" si="8"/>
        <v>32</v>
      </c>
      <c r="AC36" s="40" t="str">
        <f t="shared" si="9"/>
        <v>323</v>
      </c>
      <c r="AE36" s="90" t="s">
        <v>4135</v>
      </c>
      <c r="AF36" s="40" t="s">
        <v>4136</v>
      </c>
      <c r="AG36" s="40" t="str">
        <f t="shared" si="17"/>
        <v>K733067</v>
      </c>
      <c r="AH36" s="40" t="s">
        <v>3941</v>
      </c>
    </row>
    <row r="37" spans="1:34">
      <c r="A37" s="330"/>
      <c r="B37" s="45" t="str">
        <f t="shared" si="0"/>
        <v/>
      </c>
      <c r="C37" s="332"/>
      <c r="D37" s="45" t="str">
        <f t="shared" si="1"/>
        <v/>
      </c>
      <c r="E37" s="328"/>
      <c r="F37" s="45" t="str">
        <f t="shared" si="2"/>
        <v/>
      </c>
      <c r="G37" s="45" t="str">
        <f t="shared" si="3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4"/>
        <v/>
      </c>
      <c r="S37" s="40" t="str">
        <f t="shared" si="5"/>
        <v/>
      </c>
      <c r="T37" s="40" t="str">
        <f t="shared" si="6"/>
        <v/>
      </c>
      <c r="U37" s="40" t="str">
        <f t="shared" si="7"/>
        <v/>
      </c>
      <c r="Y37" s="40">
        <v>3236</v>
      </c>
      <c r="Z37" s="40" t="s">
        <v>52</v>
      </c>
      <c r="AB37" s="40" t="str">
        <f t="shared" si="8"/>
        <v>32</v>
      </c>
      <c r="AC37" s="40" t="str">
        <f t="shared" si="9"/>
        <v>323</v>
      </c>
      <c r="AE37" s="90" t="s">
        <v>954</v>
      </c>
      <c r="AF37" s="40" t="s">
        <v>745</v>
      </c>
      <c r="AG37" s="40" t="str">
        <f t="shared" si="17"/>
        <v>K818050</v>
      </c>
      <c r="AH37" s="40" t="s">
        <v>3941</v>
      </c>
    </row>
    <row r="38" spans="1:34">
      <c r="A38" s="330"/>
      <c r="B38" s="45" t="str">
        <f t="shared" si="0"/>
        <v/>
      </c>
      <c r="C38" s="332"/>
      <c r="D38" s="45" t="str">
        <f t="shared" si="1"/>
        <v/>
      </c>
      <c r="E38" s="328"/>
      <c r="F38" s="45" t="str">
        <f t="shared" si="2"/>
        <v/>
      </c>
      <c r="G38" s="45" t="str">
        <f t="shared" si="3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4"/>
        <v/>
      </c>
      <c r="S38" s="40" t="str">
        <f t="shared" si="5"/>
        <v/>
      </c>
      <c r="T38" s="40" t="str">
        <f t="shared" si="6"/>
        <v/>
      </c>
      <c r="U38" s="40" t="str">
        <f t="shared" si="7"/>
        <v/>
      </c>
      <c r="Y38" s="40">
        <v>3237</v>
      </c>
      <c r="Z38" s="40" t="s">
        <v>65</v>
      </c>
      <c r="AB38" s="40" t="str">
        <f t="shared" si="8"/>
        <v>32</v>
      </c>
      <c r="AC38" s="40" t="str">
        <f t="shared" si="9"/>
        <v>323</v>
      </c>
      <c r="AE38" s="90" t="s">
        <v>955</v>
      </c>
      <c r="AF38" s="40" t="s">
        <v>956</v>
      </c>
      <c r="AG38" s="40" t="str">
        <f t="shared" si="17"/>
        <v>K818050</v>
      </c>
      <c r="AH38" s="40" t="s">
        <v>3941</v>
      </c>
    </row>
    <row r="39" spans="1:34">
      <c r="A39" s="330"/>
      <c r="B39" s="45" t="str">
        <f t="shared" si="0"/>
        <v/>
      </c>
      <c r="C39" s="332"/>
      <c r="D39" s="45" t="str">
        <f t="shared" si="1"/>
        <v/>
      </c>
      <c r="E39" s="328"/>
      <c r="F39" s="45" t="str">
        <f t="shared" si="2"/>
        <v/>
      </c>
      <c r="G39" s="45" t="str">
        <f t="shared" si="3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4"/>
        <v/>
      </c>
      <c r="S39" s="40" t="str">
        <f t="shared" si="5"/>
        <v/>
      </c>
      <c r="T39" s="40" t="str">
        <f t="shared" si="6"/>
        <v/>
      </c>
      <c r="U39" s="40" t="str">
        <f t="shared" si="7"/>
        <v/>
      </c>
      <c r="Y39" s="40">
        <v>3238</v>
      </c>
      <c r="Z39" s="40" t="s">
        <v>102</v>
      </c>
      <c r="AB39" s="40" t="str">
        <f t="shared" si="8"/>
        <v>32</v>
      </c>
      <c r="AC39" s="40" t="str">
        <f t="shared" si="9"/>
        <v>323</v>
      </c>
      <c r="AE39" s="90" t="s">
        <v>957</v>
      </c>
      <c r="AF39" s="40" t="s">
        <v>958</v>
      </c>
      <c r="AG39" s="40" t="str">
        <f t="shared" si="17"/>
        <v>K818050</v>
      </c>
      <c r="AH39" s="40" t="s">
        <v>3941</v>
      </c>
    </row>
    <row r="40" spans="1:34">
      <c r="A40" s="330"/>
      <c r="B40" s="45" t="str">
        <f t="shared" si="0"/>
        <v/>
      </c>
      <c r="C40" s="332"/>
      <c r="D40" s="45" t="str">
        <f t="shared" si="1"/>
        <v/>
      </c>
      <c r="E40" s="328"/>
      <c r="F40" s="45" t="str">
        <f t="shared" si="2"/>
        <v/>
      </c>
      <c r="G40" s="45" t="str">
        <f t="shared" si="3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4"/>
        <v/>
      </c>
      <c r="S40" s="40" t="str">
        <f t="shared" si="5"/>
        <v/>
      </c>
      <c r="T40" s="40" t="str">
        <f t="shared" si="6"/>
        <v/>
      </c>
      <c r="U40" s="40" t="str">
        <f t="shared" si="7"/>
        <v/>
      </c>
      <c r="Y40" s="40">
        <v>3239</v>
      </c>
      <c r="Z40" s="40" t="s">
        <v>82</v>
      </c>
      <c r="AB40" s="40" t="str">
        <f t="shared" si="8"/>
        <v>32</v>
      </c>
      <c r="AC40" s="40" t="str">
        <f t="shared" si="9"/>
        <v>323</v>
      </c>
      <c r="AE40" s="90" t="s">
        <v>961</v>
      </c>
      <c r="AF40" s="40" t="s">
        <v>962</v>
      </c>
      <c r="AG40" s="40" t="str">
        <f t="shared" si="17"/>
        <v>K818050</v>
      </c>
      <c r="AH40" s="40" t="s">
        <v>3941</v>
      </c>
    </row>
    <row r="41" spans="1:34">
      <c r="A41" s="330"/>
      <c r="B41" s="45" t="str">
        <f t="shared" si="0"/>
        <v/>
      </c>
      <c r="C41" s="332"/>
      <c r="D41" s="45" t="str">
        <f t="shared" si="1"/>
        <v/>
      </c>
      <c r="E41" s="328"/>
      <c r="F41" s="45" t="str">
        <f t="shared" si="2"/>
        <v/>
      </c>
      <c r="G41" s="45" t="str">
        <f t="shared" si="3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4"/>
        <v/>
      </c>
      <c r="S41" s="40" t="str">
        <f t="shared" si="5"/>
        <v/>
      </c>
      <c r="T41" s="40" t="str">
        <f t="shared" si="6"/>
        <v/>
      </c>
      <c r="U41" s="40" t="str">
        <f t="shared" si="7"/>
        <v/>
      </c>
      <c r="Y41" s="40">
        <v>3241</v>
      </c>
      <c r="Z41" s="40" t="s">
        <v>79</v>
      </c>
      <c r="AB41" s="40" t="str">
        <f t="shared" si="8"/>
        <v>32</v>
      </c>
      <c r="AC41" s="40" t="str">
        <f t="shared" si="9"/>
        <v>324</v>
      </c>
      <c r="AE41" s="90" t="s">
        <v>1036</v>
      </c>
      <c r="AF41" s="40" t="s">
        <v>980</v>
      </c>
      <c r="AG41" s="40" t="str">
        <f t="shared" si="17"/>
        <v>K818050</v>
      </c>
      <c r="AH41" s="40" t="s">
        <v>3941</v>
      </c>
    </row>
    <row r="42" spans="1:34">
      <c r="A42" s="330"/>
      <c r="B42" s="45" t="str">
        <f t="shared" si="0"/>
        <v/>
      </c>
      <c r="C42" s="332"/>
      <c r="D42" s="45" t="str">
        <f t="shared" si="1"/>
        <v/>
      </c>
      <c r="E42" s="328"/>
      <c r="F42" s="45" t="str">
        <f t="shared" si="2"/>
        <v/>
      </c>
      <c r="G42" s="45" t="str">
        <f t="shared" si="3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4"/>
        <v/>
      </c>
      <c r="S42" s="40" t="str">
        <f t="shared" si="5"/>
        <v/>
      </c>
      <c r="T42" s="40" t="str">
        <f t="shared" si="6"/>
        <v/>
      </c>
      <c r="U42" s="40" t="str">
        <f t="shared" si="7"/>
        <v/>
      </c>
      <c r="Y42" s="40">
        <v>3291</v>
      </c>
      <c r="Z42" s="40" t="s">
        <v>80</v>
      </c>
      <c r="AB42" s="40" t="str">
        <f t="shared" si="8"/>
        <v>32</v>
      </c>
      <c r="AC42" s="40" t="str">
        <f t="shared" si="9"/>
        <v>329</v>
      </c>
      <c r="AE42" s="90" t="s">
        <v>1563</v>
      </c>
      <c r="AF42" s="40" t="s">
        <v>1564</v>
      </c>
      <c r="AG42" s="40" t="str">
        <f t="shared" si="17"/>
        <v>K818050</v>
      </c>
      <c r="AH42" s="40" t="s">
        <v>3941</v>
      </c>
    </row>
    <row r="43" spans="1:34">
      <c r="A43" s="330"/>
      <c r="B43" s="45" t="str">
        <f t="shared" si="0"/>
        <v/>
      </c>
      <c r="C43" s="332"/>
      <c r="D43" s="45" t="str">
        <f t="shared" si="1"/>
        <v/>
      </c>
      <c r="E43" s="328"/>
      <c r="F43" s="45" t="str">
        <f t="shared" si="2"/>
        <v/>
      </c>
      <c r="G43" s="45" t="str">
        <f t="shared" si="3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4"/>
        <v/>
      </c>
      <c r="S43" s="40" t="str">
        <f t="shared" si="5"/>
        <v/>
      </c>
      <c r="T43" s="40" t="str">
        <f t="shared" si="6"/>
        <v/>
      </c>
      <c r="U43" s="40" t="str">
        <f t="shared" si="7"/>
        <v/>
      </c>
      <c r="Y43" s="40">
        <v>3292</v>
      </c>
      <c r="Z43" s="40" t="s">
        <v>73</v>
      </c>
      <c r="AB43" s="40" t="str">
        <f t="shared" si="8"/>
        <v>32</v>
      </c>
      <c r="AC43" s="40" t="str">
        <f t="shared" si="9"/>
        <v>329</v>
      </c>
      <c r="AE43" s="90" t="s">
        <v>690</v>
      </c>
      <c r="AF43" s="40" t="s">
        <v>691</v>
      </c>
      <c r="AG43" s="40" t="str">
        <f t="shared" si="17"/>
        <v>A679071</v>
      </c>
      <c r="AH43" s="40" t="s">
        <v>3929</v>
      </c>
    </row>
    <row r="44" spans="1:34">
      <c r="A44" s="330"/>
      <c r="B44" s="45" t="str">
        <f t="shared" si="0"/>
        <v/>
      </c>
      <c r="C44" s="332"/>
      <c r="D44" s="45" t="str">
        <f t="shared" si="1"/>
        <v/>
      </c>
      <c r="E44" s="328"/>
      <c r="F44" s="45" t="str">
        <f t="shared" si="2"/>
        <v/>
      </c>
      <c r="G44" s="45" t="str">
        <f t="shared" si="3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4"/>
        <v/>
      </c>
      <c r="S44" s="40" t="str">
        <f t="shared" si="5"/>
        <v/>
      </c>
      <c r="T44" s="40" t="str">
        <f t="shared" si="6"/>
        <v/>
      </c>
      <c r="U44" s="40" t="str">
        <f t="shared" si="7"/>
        <v/>
      </c>
      <c r="Y44" s="40">
        <v>3293</v>
      </c>
      <c r="Z44" s="40" t="s">
        <v>83</v>
      </c>
      <c r="AB44" s="40" t="str">
        <f t="shared" si="8"/>
        <v>32</v>
      </c>
      <c r="AC44" s="40" t="str">
        <f t="shared" si="9"/>
        <v>329</v>
      </c>
      <c r="AE44" s="90" t="s">
        <v>1037</v>
      </c>
      <c r="AF44" s="40" t="s">
        <v>1038</v>
      </c>
      <c r="AG44" s="40" t="str">
        <f t="shared" si="17"/>
        <v>A679071</v>
      </c>
      <c r="AH44" s="40" t="s">
        <v>3929</v>
      </c>
    </row>
    <row r="45" spans="1:34">
      <c r="A45" s="330"/>
      <c r="B45" s="45" t="str">
        <f t="shared" si="0"/>
        <v/>
      </c>
      <c r="C45" s="332"/>
      <c r="D45" s="45" t="str">
        <f t="shared" si="1"/>
        <v/>
      </c>
      <c r="E45" s="328"/>
      <c r="F45" s="45" t="str">
        <f t="shared" si="2"/>
        <v/>
      </c>
      <c r="G45" s="45" t="str">
        <f t="shared" si="3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4"/>
        <v/>
      </c>
      <c r="S45" s="40" t="str">
        <f t="shared" si="5"/>
        <v/>
      </c>
      <c r="T45" s="40" t="str">
        <f t="shared" si="6"/>
        <v/>
      </c>
      <c r="U45" s="40" t="str">
        <f t="shared" si="7"/>
        <v/>
      </c>
      <c r="Y45" s="40">
        <v>3293</v>
      </c>
      <c r="Z45" s="40" t="s">
        <v>130</v>
      </c>
      <c r="AB45" s="40" t="str">
        <f t="shared" si="8"/>
        <v>32</v>
      </c>
      <c r="AC45" s="40" t="str">
        <f t="shared" si="9"/>
        <v>329</v>
      </c>
      <c r="AE45" s="90" t="s">
        <v>1039</v>
      </c>
      <c r="AF45" s="40" t="s">
        <v>1040</v>
      </c>
      <c r="AG45" s="40" t="str">
        <f t="shared" si="17"/>
        <v>A679071</v>
      </c>
      <c r="AH45" s="40" t="s">
        <v>3929</v>
      </c>
    </row>
    <row r="46" spans="1:34">
      <c r="A46" s="330"/>
      <c r="B46" s="45" t="str">
        <f t="shared" si="0"/>
        <v/>
      </c>
      <c r="C46" s="332"/>
      <c r="D46" s="45" t="str">
        <f t="shared" si="1"/>
        <v/>
      </c>
      <c r="E46" s="328"/>
      <c r="F46" s="45" t="str">
        <f t="shared" si="2"/>
        <v/>
      </c>
      <c r="G46" s="45" t="str">
        <f t="shared" si="3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4"/>
        <v/>
      </c>
      <c r="S46" s="40" t="str">
        <f t="shared" si="5"/>
        <v/>
      </c>
      <c r="T46" s="40" t="str">
        <f t="shared" si="6"/>
        <v/>
      </c>
      <c r="U46" s="40" t="str">
        <f t="shared" si="7"/>
        <v/>
      </c>
      <c r="Y46" s="40">
        <v>3294</v>
      </c>
      <c r="Z46" s="40" t="s">
        <v>84</v>
      </c>
      <c r="AB46" s="40" t="str">
        <f t="shared" si="8"/>
        <v>32</v>
      </c>
      <c r="AC46" s="40" t="str">
        <f t="shared" si="9"/>
        <v>329</v>
      </c>
      <c r="AE46" s="90" t="s">
        <v>1565</v>
      </c>
      <c r="AF46" s="40" t="s">
        <v>1566</v>
      </c>
      <c r="AG46" s="40" t="str">
        <f t="shared" si="17"/>
        <v>A679071</v>
      </c>
      <c r="AH46" s="40" t="s">
        <v>3929</v>
      </c>
    </row>
    <row r="47" spans="1:34">
      <c r="A47" s="330"/>
      <c r="B47" s="45" t="str">
        <f t="shared" si="0"/>
        <v/>
      </c>
      <c r="C47" s="332"/>
      <c r="D47" s="45" t="str">
        <f t="shared" si="1"/>
        <v/>
      </c>
      <c r="E47" s="328"/>
      <c r="F47" s="45" t="str">
        <f t="shared" si="2"/>
        <v/>
      </c>
      <c r="G47" s="45" t="str">
        <f t="shared" si="3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4"/>
        <v/>
      </c>
      <c r="S47" s="40" t="str">
        <f t="shared" si="5"/>
        <v/>
      </c>
      <c r="T47" s="40" t="str">
        <f t="shared" si="6"/>
        <v/>
      </c>
      <c r="U47" s="40" t="str">
        <f t="shared" si="7"/>
        <v/>
      </c>
      <c r="Y47" s="40">
        <v>3295</v>
      </c>
      <c r="Z47" s="40" t="s">
        <v>53</v>
      </c>
      <c r="AB47" s="40" t="str">
        <f t="shared" si="8"/>
        <v>32</v>
      </c>
      <c r="AC47" s="40" t="str">
        <f t="shared" si="9"/>
        <v>329</v>
      </c>
      <c r="AE47" s="90" t="s">
        <v>1567</v>
      </c>
      <c r="AF47" s="40" t="s">
        <v>1568</v>
      </c>
      <c r="AG47" s="40" t="str">
        <f t="shared" si="17"/>
        <v>A679071</v>
      </c>
      <c r="AH47" s="40" t="s">
        <v>3929</v>
      </c>
    </row>
    <row r="48" spans="1:34">
      <c r="A48" s="330"/>
      <c r="B48" s="45" t="str">
        <f t="shared" si="0"/>
        <v/>
      </c>
      <c r="C48" s="332"/>
      <c r="D48" s="45" t="str">
        <f t="shared" si="1"/>
        <v/>
      </c>
      <c r="E48" s="328"/>
      <c r="F48" s="45" t="str">
        <f t="shared" si="2"/>
        <v/>
      </c>
      <c r="G48" s="45" t="str">
        <f t="shared" si="3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4"/>
        <v/>
      </c>
      <c r="S48" s="40" t="str">
        <f t="shared" si="5"/>
        <v/>
      </c>
      <c r="T48" s="40" t="str">
        <f t="shared" si="6"/>
        <v/>
      </c>
      <c r="U48" s="40" t="str">
        <f t="shared" si="7"/>
        <v/>
      </c>
      <c r="Y48" s="40">
        <v>3296</v>
      </c>
      <c r="Z48" s="40" t="s">
        <v>147</v>
      </c>
      <c r="AB48" s="40" t="str">
        <f t="shared" si="8"/>
        <v>32</v>
      </c>
      <c r="AC48" s="40" t="str">
        <f t="shared" si="9"/>
        <v>329</v>
      </c>
      <c r="AE48" s="90" t="s">
        <v>1569</v>
      </c>
      <c r="AF48" s="40" t="s">
        <v>1570</v>
      </c>
      <c r="AG48" s="40" t="str">
        <f t="shared" si="17"/>
        <v>A679071</v>
      </c>
      <c r="AH48" s="40" t="s">
        <v>3929</v>
      </c>
    </row>
    <row r="49" spans="1:34">
      <c r="A49" s="330"/>
      <c r="B49" s="45" t="str">
        <f t="shared" si="0"/>
        <v/>
      </c>
      <c r="C49" s="332"/>
      <c r="D49" s="45" t="str">
        <f t="shared" si="1"/>
        <v/>
      </c>
      <c r="E49" s="328"/>
      <c r="F49" s="45" t="str">
        <f t="shared" si="2"/>
        <v/>
      </c>
      <c r="G49" s="45" t="str">
        <f t="shared" si="3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4"/>
        <v/>
      </c>
      <c r="S49" s="40" t="str">
        <f t="shared" si="5"/>
        <v/>
      </c>
      <c r="T49" s="40" t="str">
        <f t="shared" si="6"/>
        <v/>
      </c>
      <c r="U49" s="40" t="str">
        <f t="shared" si="7"/>
        <v/>
      </c>
      <c r="Y49" s="40">
        <v>3299</v>
      </c>
      <c r="Z49" s="40" t="s">
        <v>56</v>
      </c>
      <c r="AB49" s="40" t="str">
        <f t="shared" si="8"/>
        <v>32</v>
      </c>
      <c r="AC49" s="40" t="str">
        <f t="shared" si="9"/>
        <v>329</v>
      </c>
      <c r="AE49" s="90" t="s">
        <v>1571</v>
      </c>
      <c r="AF49" s="40" t="s">
        <v>1572</v>
      </c>
      <c r="AG49" s="40" t="str">
        <f t="shared" si="17"/>
        <v>A679071</v>
      </c>
      <c r="AH49" s="40" t="s">
        <v>3929</v>
      </c>
    </row>
    <row r="50" spans="1:34">
      <c r="A50" s="330"/>
      <c r="B50" s="45" t="str">
        <f t="shared" si="0"/>
        <v/>
      </c>
      <c r="C50" s="332"/>
      <c r="D50" s="45" t="str">
        <f t="shared" si="1"/>
        <v/>
      </c>
      <c r="E50" s="328"/>
      <c r="F50" s="45" t="str">
        <f t="shared" si="2"/>
        <v/>
      </c>
      <c r="G50" s="45" t="str">
        <f t="shared" si="3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4"/>
        <v/>
      </c>
      <c r="S50" s="40" t="str">
        <f t="shared" si="5"/>
        <v/>
      </c>
      <c r="T50" s="40" t="str">
        <f t="shared" si="6"/>
        <v/>
      </c>
      <c r="U50" s="40" t="str">
        <f t="shared" si="7"/>
        <v/>
      </c>
      <c r="Y50" s="40">
        <v>3411</v>
      </c>
      <c r="Z50" s="40" t="s">
        <v>185</v>
      </c>
      <c r="AB50" s="40" t="str">
        <f t="shared" si="8"/>
        <v>34</v>
      </c>
      <c r="AC50" s="40" t="str">
        <f t="shared" si="9"/>
        <v>341</v>
      </c>
      <c r="AE50" s="90" t="s">
        <v>1573</v>
      </c>
      <c r="AF50" s="40" t="s">
        <v>1574</v>
      </c>
      <c r="AG50" s="40" t="str">
        <f t="shared" si="17"/>
        <v>A679071</v>
      </c>
      <c r="AH50" s="40" t="s">
        <v>3929</v>
      </c>
    </row>
    <row r="51" spans="1:34">
      <c r="A51" s="330"/>
      <c r="B51" s="45" t="str">
        <f t="shared" si="0"/>
        <v/>
      </c>
      <c r="C51" s="332"/>
      <c r="D51" s="45" t="str">
        <f t="shared" si="1"/>
        <v/>
      </c>
      <c r="E51" s="328"/>
      <c r="F51" s="45" t="str">
        <f t="shared" si="2"/>
        <v/>
      </c>
      <c r="G51" s="45" t="str">
        <f t="shared" si="3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4"/>
        <v/>
      </c>
      <c r="S51" s="40" t="str">
        <f t="shared" si="5"/>
        <v/>
      </c>
      <c r="T51" s="40" t="str">
        <f t="shared" si="6"/>
        <v/>
      </c>
      <c r="U51" s="40" t="str">
        <f t="shared" si="7"/>
        <v/>
      </c>
      <c r="Y51" s="40">
        <v>3422</v>
      </c>
      <c r="Z51" s="40" t="s">
        <v>148</v>
      </c>
      <c r="AB51" s="40" t="str">
        <f t="shared" si="8"/>
        <v>34</v>
      </c>
      <c r="AC51" s="40" t="str">
        <f t="shared" si="9"/>
        <v>342</v>
      </c>
      <c r="AE51" s="90" t="s">
        <v>1575</v>
      </c>
      <c r="AF51" s="40" t="s">
        <v>1576</v>
      </c>
      <c r="AG51" s="40" t="str">
        <f t="shared" si="17"/>
        <v>A679071</v>
      </c>
      <c r="AH51" s="40" t="s">
        <v>3929</v>
      </c>
    </row>
    <row r="52" spans="1:34">
      <c r="A52" s="330"/>
      <c r="B52" s="45" t="str">
        <f t="shared" si="0"/>
        <v/>
      </c>
      <c r="C52" s="332"/>
      <c r="D52" s="45" t="str">
        <f t="shared" si="1"/>
        <v/>
      </c>
      <c r="E52" s="328"/>
      <c r="F52" s="45" t="str">
        <f t="shared" si="2"/>
        <v/>
      </c>
      <c r="G52" s="45" t="str">
        <f t="shared" si="3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4"/>
        <v/>
      </c>
      <c r="S52" s="40" t="str">
        <f t="shared" si="5"/>
        <v/>
      </c>
      <c r="T52" s="40" t="str">
        <f t="shared" si="6"/>
        <v/>
      </c>
      <c r="U52" s="40" t="str">
        <f t="shared" si="7"/>
        <v/>
      </c>
      <c r="Y52" s="40">
        <v>3423</v>
      </c>
      <c r="Z52" s="40" t="s">
        <v>148</v>
      </c>
      <c r="AB52" s="40" t="str">
        <f t="shared" si="8"/>
        <v>34</v>
      </c>
      <c r="AC52" s="40" t="str">
        <f t="shared" si="9"/>
        <v>342</v>
      </c>
      <c r="AE52" s="90" t="s">
        <v>1577</v>
      </c>
      <c r="AF52" s="40" t="s">
        <v>1578</v>
      </c>
      <c r="AG52" s="40" t="str">
        <f t="shared" si="17"/>
        <v>A679071</v>
      </c>
      <c r="AH52" s="40" t="s">
        <v>3929</v>
      </c>
    </row>
    <row r="53" spans="1:34">
      <c r="A53" s="330"/>
      <c r="B53" s="45" t="str">
        <f t="shared" si="0"/>
        <v/>
      </c>
      <c r="C53" s="332"/>
      <c r="D53" s="45" t="str">
        <f t="shared" si="1"/>
        <v/>
      </c>
      <c r="E53" s="328"/>
      <c r="F53" s="45" t="str">
        <f t="shared" si="2"/>
        <v/>
      </c>
      <c r="G53" s="45" t="str">
        <f t="shared" si="3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4"/>
        <v/>
      </c>
      <c r="S53" s="40" t="str">
        <f t="shared" si="5"/>
        <v/>
      </c>
      <c r="T53" s="40" t="str">
        <f t="shared" si="6"/>
        <v/>
      </c>
      <c r="U53" s="40" t="str">
        <f t="shared" si="7"/>
        <v/>
      </c>
      <c r="Y53" s="40">
        <v>3427</v>
      </c>
      <c r="Z53" s="40" t="s">
        <v>187</v>
      </c>
      <c r="AB53" s="40" t="str">
        <f t="shared" si="8"/>
        <v>34</v>
      </c>
      <c r="AC53" s="40" t="str">
        <f t="shared" si="9"/>
        <v>342</v>
      </c>
      <c r="AE53" s="90" t="s">
        <v>1579</v>
      </c>
      <c r="AF53" s="40" t="s">
        <v>1580</v>
      </c>
      <c r="AG53" s="40" t="str">
        <f t="shared" si="17"/>
        <v>A679071</v>
      </c>
      <c r="AH53" s="40" t="s">
        <v>3929</v>
      </c>
    </row>
    <row r="54" spans="1:34">
      <c r="A54" s="330"/>
      <c r="B54" s="45" t="str">
        <f t="shared" si="0"/>
        <v/>
      </c>
      <c r="C54" s="332"/>
      <c r="D54" s="45" t="str">
        <f t="shared" si="1"/>
        <v/>
      </c>
      <c r="E54" s="328"/>
      <c r="F54" s="45" t="str">
        <f t="shared" si="2"/>
        <v/>
      </c>
      <c r="G54" s="45" t="str">
        <f t="shared" si="3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4"/>
        <v/>
      </c>
      <c r="S54" s="40" t="str">
        <f t="shared" si="5"/>
        <v/>
      </c>
      <c r="T54" s="40" t="str">
        <f t="shared" si="6"/>
        <v/>
      </c>
      <c r="U54" s="40" t="str">
        <f t="shared" si="7"/>
        <v/>
      </c>
      <c r="Y54" s="40">
        <v>3431</v>
      </c>
      <c r="Z54" s="40" t="s">
        <v>81</v>
      </c>
      <c r="AB54" s="40" t="str">
        <f t="shared" si="8"/>
        <v>34</v>
      </c>
      <c r="AC54" s="40" t="str">
        <f t="shared" si="9"/>
        <v>343</v>
      </c>
      <c r="AE54" s="90" t="s">
        <v>1581</v>
      </c>
      <c r="AF54" s="40" t="s">
        <v>1582</v>
      </c>
      <c r="AG54" s="40" t="str">
        <f t="shared" si="17"/>
        <v>A679071</v>
      </c>
      <c r="AH54" s="40" t="s">
        <v>3929</v>
      </c>
    </row>
    <row r="55" spans="1:34">
      <c r="A55" s="330"/>
      <c r="B55" s="45" t="str">
        <f t="shared" si="0"/>
        <v/>
      </c>
      <c r="C55" s="332"/>
      <c r="D55" s="45" t="str">
        <f t="shared" si="1"/>
        <v/>
      </c>
      <c r="E55" s="328"/>
      <c r="F55" s="45" t="str">
        <f t="shared" si="2"/>
        <v/>
      </c>
      <c r="G55" s="45" t="str">
        <f t="shared" si="3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4"/>
        <v/>
      </c>
      <c r="S55" s="40" t="str">
        <f t="shared" si="5"/>
        <v/>
      </c>
      <c r="T55" s="40" t="str">
        <f t="shared" si="6"/>
        <v/>
      </c>
      <c r="U55" s="40" t="str">
        <f t="shared" si="7"/>
        <v/>
      </c>
      <c r="Y55" s="40">
        <v>3432</v>
      </c>
      <c r="Z55" s="40" t="s">
        <v>97</v>
      </c>
      <c r="AB55" s="40" t="str">
        <f t="shared" si="8"/>
        <v>34</v>
      </c>
      <c r="AC55" s="40" t="str">
        <f t="shared" si="9"/>
        <v>343</v>
      </c>
      <c r="AE55" s="90" t="s">
        <v>2020</v>
      </c>
      <c r="AF55" s="40" t="s">
        <v>2021</v>
      </c>
      <c r="AG55" s="40" t="str">
        <f t="shared" si="17"/>
        <v>A679071</v>
      </c>
      <c r="AH55" s="40" t="s">
        <v>3929</v>
      </c>
    </row>
    <row r="56" spans="1:34">
      <c r="A56" s="330"/>
      <c r="B56" s="45" t="str">
        <f t="shared" si="0"/>
        <v/>
      </c>
      <c r="C56" s="332"/>
      <c r="D56" s="45" t="str">
        <f t="shared" si="1"/>
        <v/>
      </c>
      <c r="E56" s="328"/>
      <c r="F56" s="45" t="str">
        <f t="shared" si="2"/>
        <v/>
      </c>
      <c r="G56" s="45" t="str">
        <f t="shared" si="3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4"/>
        <v/>
      </c>
      <c r="S56" s="40" t="str">
        <f t="shared" si="5"/>
        <v/>
      </c>
      <c r="T56" s="40" t="str">
        <f t="shared" si="6"/>
        <v/>
      </c>
      <c r="U56" s="40" t="str">
        <f t="shared" si="7"/>
        <v/>
      </c>
      <c r="Y56" s="40">
        <v>3433</v>
      </c>
      <c r="Z56" s="40" t="s">
        <v>135</v>
      </c>
      <c r="AB56" s="40" t="str">
        <f t="shared" si="8"/>
        <v>34</v>
      </c>
      <c r="AC56" s="40" t="str">
        <f t="shared" si="9"/>
        <v>343</v>
      </c>
      <c r="AE56" s="90" t="s">
        <v>2022</v>
      </c>
      <c r="AF56" s="40" t="s">
        <v>2023</v>
      </c>
      <c r="AG56" s="40" t="str">
        <f t="shared" si="17"/>
        <v>A679071</v>
      </c>
      <c r="AH56" s="40" t="s">
        <v>3929</v>
      </c>
    </row>
    <row r="57" spans="1:34">
      <c r="A57" s="330"/>
      <c r="B57" s="45" t="str">
        <f t="shared" si="0"/>
        <v/>
      </c>
      <c r="C57" s="332"/>
      <c r="D57" s="45" t="str">
        <f t="shared" si="1"/>
        <v/>
      </c>
      <c r="E57" s="328"/>
      <c r="F57" s="45" t="str">
        <f t="shared" si="2"/>
        <v/>
      </c>
      <c r="G57" s="45" t="str">
        <f t="shared" si="3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4"/>
        <v/>
      </c>
      <c r="S57" s="40" t="str">
        <f t="shared" si="5"/>
        <v/>
      </c>
      <c r="T57" s="40" t="str">
        <f t="shared" si="6"/>
        <v/>
      </c>
      <c r="U57" s="40" t="str">
        <f t="shared" si="7"/>
        <v/>
      </c>
      <c r="Y57" s="40">
        <v>3434</v>
      </c>
      <c r="Z57" s="40" t="s">
        <v>66</v>
      </c>
      <c r="AB57" s="40" t="str">
        <f t="shared" si="8"/>
        <v>34</v>
      </c>
      <c r="AC57" s="40" t="str">
        <f t="shared" si="9"/>
        <v>343</v>
      </c>
      <c r="AE57" s="90" t="s">
        <v>2024</v>
      </c>
      <c r="AF57" s="40" t="s">
        <v>2025</v>
      </c>
      <c r="AG57" s="40" t="str">
        <f t="shared" si="17"/>
        <v>A679071</v>
      </c>
      <c r="AH57" s="40" t="s">
        <v>3929</v>
      </c>
    </row>
    <row r="58" spans="1:34">
      <c r="A58" s="330"/>
      <c r="B58" s="45" t="str">
        <f t="shared" si="0"/>
        <v/>
      </c>
      <c r="C58" s="332"/>
      <c r="D58" s="45" t="str">
        <f t="shared" si="1"/>
        <v/>
      </c>
      <c r="E58" s="328"/>
      <c r="F58" s="45" t="str">
        <f t="shared" si="2"/>
        <v/>
      </c>
      <c r="G58" s="45" t="str">
        <f t="shared" si="3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4"/>
        <v/>
      </c>
      <c r="S58" s="40" t="str">
        <f t="shared" si="5"/>
        <v/>
      </c>
      <c r="T58" s="40" t="str">
        <f t="shared" si="6"/>
        <v/>
      </c>
      <c r="U58" s="40" t="str">
        <f t="shared" si="7"/>
        <v/>
      </c>
      <c r="Y58" s="40">
        <v>3511</v>
      </c>
      <c r="Z58" s="40" t="s">
        <v>178</v>
      </c>
      <c r="AB58" s="40" t="str">
        <f t="shared" si="8"/>
        <v>35</v>
      </c>
      <c r="AC58" s="40" t="str">
        <f t="shared" si="9"/>
        <v>351</v>
      </c>
      <c r="AE58" s="90" t="s">
        <v>2026</v>
      </c>
      <c r="AF58" s="40" t="s">
        <v>2027</v>
      </c>
      <c r="AG58" s="40" t="str">
        <f t="shared" si="17"/>
        <v>A679071</v>
      </c>
      <c r="AH58" s="40" t="s">
        <v>3929</v>
      </c>
    </row>
    <row r="59" spans="1:34">
      <c r="A59" s="330"/>
      <c r="B59" s="45" t="str">
        <f t="shared" si="0"/>
        <v/>
      </c>
      <c r="C59" s="332"/>
      <c r="D59" s="45" t="str">
        <f t="shared" si="1"/>
        <v/>
      </c>
      <c r="E59" s="328"/>
      <c r="F59" s="45" t="str">
        <f t="shared" si="2"/>
        <v/>
      </c>
      <c r="G59" s="45" t="str">
        <f t="shared" si="3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4"/>
        <v/>
      </c>
      <c r="S59" s="40" t="str">
        <f t="shared" si="5"/>
        <v/>
      </c>
      <c r="T59" s="40" t="str">
        <f t="shared" si="6"/>
        <v/>
      </c>
      <c r="U59" s="40" t="str">
        <f t="shared" si="7"/>
        <v/>
      </c>
      <c r="Y59" s="40">
        <v>3512</v>
      </c>
      <c r="Z59" s="40" t="s">
        <v>180</v>
      </c>
      <c r="AB59" s="40" t="str">
        <f t="shared" si="8"/>
        <v>35</v>
      </c>
      <c r="AC59" s="40" t="str">
        <f t="shared" si="9"/>
        <v>351</v>
      </c>
      <c r="AE59" s="90" t="s">
        <v>4137</v>
      </c>
      <c r="AF59" s="40" t="s">
        <v>4138</v>
      </c>
      <c r="AG59" s="40" t="str">
        <f t="shared" si="17"/>
        <v>A679071</v>
      </c>
      <c r="AH59" s="40" t="s">
        <v>3929</v>
      </c>
    </row>
    <row r="60" spans="1:34">
      <c r="A60" s="330"/>
      <c r="B60" s="45" t="str">
        <f t="shared" si="0"/>
        <v/>
      </c>
      <c r="C60" s="332"/>
      <c r="D60" s="45" t="str">
        <f t="shared" si="1"/>
        <v/>
      </c>
      <c r="E60" s="328"/>
      <c r="F60" s="45" t="str">
        <f t="shared" si="2"/>
        <v/>
      </c>
      <c r="G60" s="45" t="str">
        <f t="shared" si="3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4"/>
        <v/>
      </c>
      <c r="S60" s="40" t="str">
        <f t="shared" si="5"/>
        <v/>
      </c>
      <c r="T60" s="40" t="str">
        <f t="shared" si="6"/>
        <v/>
      </c>
      <c r="U60" s="40" t="str">
        <f t="shared" si="7"/>
        <v/>
      </c>
      <c r="Y60" s="40">
        <v>3522</v>
      </c>
      <c r="Z60" s="40" t="s">
        <v>230</v>
      </c>
      <c r="AB60" s="40" t="str">
        <f t="shared" si="8"/>
        <v>35</v>
      </c>
      <c r="AC60" s="40" t="str">
        <f t="shared" si="9"/>
        <v>352</v>
      </c>
      <c r="AE60" s="90" t="s">
        <v>4139</v>
      </c>
      <c r="AF60" s="40" t="s">
        <v>4140</v>
      </c>
      <c r="AG60" s="40" t="str">
        <f t="shared" si="17"/>
        <v>A679071</v>
      </c>
      <c r="AH60" s="40" t="s">
        <v>3929</v>
      </c>
    </row>
    <row r="61" spans="1:34">
      <c r="A61" s="330"/>
      <c r="B61" s="45" t="str">
        <f t="shared" si="0"/>
        <v/>
      </c>
      <c r="C61" s="332"/>
      <c r="D61" s="45" t="str">
        <f t="shared" si="1"/>
        <v/>
      </c>
      <c r="E61" s="328"/>
      <c r="F61" s="45" t="str">
        <f t="shared" si="2"/>
        <v/>
      </c>
      <c r="G61" s="45" t="str">
        <f t="shared" si="3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4"/>
        <v/>
      </c>
      <c r="S61" s="40" t="str">
        <f t="shared" si="5"/>
        <v/>
      </c>
      <c r="T61" s="40" t="str">
        <f t="shared" si="6"/>
        <v/>
      </c>
      <c r="U61" s="40" t="str">
        <f t="shared" si="7"/>
        <v/>
      </c>
      <c r="Y61" s="40">
        <v>3531</v>
      </c>
      <c r="Z61" s="40" t="s">
        <v>132</v>
      </c>
      <c r="AB61" s="40" t="str">
        <f t="shared" si="8"/>
        <v>35</v>
      </c>
      <c r="AC61" s="40" t="str">
        <f t="shared" si="9"/>
        <v>353</v>
      </c>
      <c r="AE61" s="90" t="s">
        <v>4141</v>
      </c>
      <c r="AF61" s="40" t="s">
        <v>4142</v>
      </c>
      <c r="AG61" s="40" t="str">
        <f t="shared" si="17"/>
        <v>A679071</v>
      </c>
      <c r="AH61" s="40" t="s">
        <v>3929</v>
      </c>
    </row>
    <row r="62" spans="1:34">
      <c r="A62" s="330"/>
      <c r="B62" s="45" t="str">
        <f t="shared" si="0"/>
        <v/>
      </c>
      <c r="C62" s="332"/>
      <c r="D62" s="45" t="str">
        <f t="shared" si="1"/>
        <v/>
      </c>
      <c r="E62" s="328"/>
      <c r="F62" s="45" t="str">
        <f t="shared" si="2"/>
        <v/>
      </c>
      <c r="G62" s="45" t="str">
        <f t="shared" si="3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4"/>
        <v/>
      </c>
      <c r="S62" s="40" t="str">
        <f t="shared" si="5"/>
        <v/>
      </c>
      <c r="T62" s="40" t="str">
        <f t="shared" si="6"/>
        <v/>
      </c>
      <c r="U62" s="40" t="str">
        <f t="shared" si="7"/>
        <v/>
      </c>
      <c r="Y62" s="40">
        <v>3611</v>
      </c>
      <c r="Z62" s="40" t="s">
        <v>86</v>
      </c>
      <c r="AB62" s="40" t="str">
        <f t="shared" si="8"/>
        <v>36</v>
      </c>
      <c r="AC62" s="40" t="str">
        <f t="shared" si="9"/>
        <v>361</v>
      </c>
      <c r="AE62" s="90" t="s">
        <v>4143</v>
      </c>
      <c r="AF62" s="40" t="s">
        <v>1040</v>
      </c>
      <c r="AG62" s="40" t="str">
        <f t="shared" si="17"/>
        <v>A679071</v>
      </c>
      <c r="AH62" s="40" t="s">
        <v>3929</v>
      </c>
    </row>
    <row r="63" spans="1:34">
      <c r="A63" s="330"/>
      <c r="B63" s="45" t="str">
        <f t="shared" si="0"/>
        <v/>
      </c>
      <c r="C63" s="332"/>
      <c r="D63" s="45" t="str">
        <f t="shared" si="1"/>
        <v/>
      </c>
      <c r="E63" s="328"/>
      <c r="F63" s="45" t="str">
        <f t="shared" si="2"/>
        <v/>
      </c>
      <c r="G63" s="45" t="str">
        <f t="shared" si="3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4"/>
        <v/>
      </c>
      <c r="S63" s="40" t="str">
        <f t="shared" si="5"/>
        <v/>
      </c>
      <c r="T63" s="40" t="str">
        <f t="shared" si="6"/>
        <v/>
      </c>
      <c r="U63" s="40" t="str">
        <f t="shared" si="7"/>
        <v/>
      </c>
      <c r="Y63" s="40">
        <v>3621</v>
      </c>
      <c r="Z63" s="40" t="s">
        <v>136</v>
      </c>
      <c r="AB63" s="40" t="str">
        <f t="shared" si="8"/>
        <v>36</v>
      </c>
      <c r="AC63" s="40" t="str">
        <f t="shared" si="9"/>
        <v>362</v>
      </c>
      <c r="AE63" s="90" t="s">
        <v>4144</v>
      </c>
      <c r="AF63" s="40" t="s">
        <v>4145</v>
      </c>
      <c r="AG63" s="40" t="str">
        <f t="shared" si="17"/>
        <v>A679071</v>
      </c>
      <c r="AH63" s="40" t="s">
        <v>3929</v>
      </c>
    </row>
    <row r="64" spans="1:34">
      <c r="A64" s="330"/>
      <c r="B64" s="45" t="str">
        <f t="shared" si="0"/>
        <v/>
      </c>
      <c r="C64" s="332"/>
      <c r="D64" s="45" t="str">
        <f t="shared" si="1"/>
        <v/>
      </c>
      <c r="E64" s="328"/>
      <c r="F64" s="45" t="str">
        <f t="shared" si="2"/>
        <v/>
      </c>
      <c r="G64" s="45" t="str">
        <f t="shared" si="3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4"/>
        <v/>
      </c>
      <c r="S64" s="40" t="str">
        <f t="shared" si="5"/>
        <v/>
      </c>
      <c r="T64" s="40" t="str">
        <f t="shared" si="6"/>
        <v/>
      </c>
      <c r="U64" s="40" t="str">
        <f t="shared" si="7"/>
        <v/>
      </c>
      <c r="Y64" s="40">
        <v>3631</v>
      </c>
      <c r="Z64" s="40" t="s">
        <v>177</v>
      </c>
      <c r="AB64" s="40" t="str">
        <f t="shared" si="8"/>
        <v>36</v>
      </c>
      <c r="AC64" s="40" t="str">
        <f t="shared" si="9"/>
        <v>363</v>
      </c>
      <c r="AE64" s="90" t="s">
        <v>4146</v>
      </c>
      <c r="AF64" s="40" t="s">
        <v>4147</v>
      </c>
      <c r="AG64" s="40" t="str">
        <f t="shared" si="17"/>
        <v>A679071</v>
      </c>
      <c r="AH64" s="40" t="s">
        <v>3929</v>
      </c>
    </row>
    <row r="65" spans="1:34">
      <c r="A65" s="330"/>
      <c r="B65" s="45" t="str">
        <f t="shared" si="0"/>
        <v/>
      </c>
      <c r="C65" s="332"/>
      <c r="D65" s="45" t="str">
        <f t="shared" si="1"/>
        <v/>
      </c>
      <c r="E65" s="328"/>
      <c r="F65" s="45" t="str">
        <f t="shared" si="2"/>
        <v/>
      </c>
      <c r="G65" s="45" t="str">
        <f t="shared" si="3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4"/>
        <v/>
      </c>
      <c r="S65" s="40" t="str">
        <f t="shared" si="5"/>
        <v/>
      </c>
      <c r="T65" s="40" t="str">
        <f t="shared" si="6"/>
        <v/>
      </c>
      <c r="U65" s="40" t="str">
        <f t="shared" si="7"/>
        <v/>
      </c>
      <c r="Y65" s="40">
        <v>3632</v>
      </c>
      <c r="Z65" s="40" t="s">
        <v>231</v>
      </c>
      <c r="AB65" s="40" t="str">
        <f t="shared" si="8"/>
        <v>36</v>
      </c>
      <c r="AC65" s="40" t="str">
        <f t="shared" si="9"/>
        <v>363</v>
      </c>
      <c r="AE65" s="90" t="s">
        <v>4148</v>
      </c>
      <c r="AF65" s="40" t="s">
        <v>4149</v>
      </c>
      <c r="AG65" s="40" t="str">
        <f t="shared" si="17"/>
        <v>A679071</v>
      </c>
      <c r="AH65" s="40" t="s">
        <v>3929</v>
      </c>
    </row>
    <row r="66" spans="1:34">
      <c r="A66" s="330"/>
      <c r="B66" s="45" t="str">
        <f t="shared" si="0"/>
        <v/>
      </c>
      <c r="C66" s="332"/>
      <c r="D66" s="45" t="str">
        <f t="shared" si="1"/>
        <v/>
      </c>
      <c r="E66" s="328"/>
      <c r="F66" s="45" t="str">
        <f t="shared" si="2"/>
        <v/>
      </c>
      <c r="G66" s="45" t="str">
        <f t="shared" si="3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4"/>
        <v/>
      </c>
      <c r="S66" s="40" t="str">
        <f t="shared" si="5"/>
        <v/>
      </c>
      <c r="T66" s="40" t="str">
        <f t="shared" si="6"/>
        <v/>
      </c>
      <c r="U66" s="40" t="str">
        <f t="shared" si="7"/>
        <v/>
      </c>
      <c r="Y66" s="40">
        <v>3661</v>
      </c>
      <c r="Z66" s="40" t="s">
        <v>98</v>
      </c>
      <c r="AB66" s="40" t="str">
        <f t="shared" si="8"/>
        <v>36</v>
      </c>
      <c r="AC66" s="40" t="str">
        <f t="shared" si="9"/>
        <v>366</v>
      </c>
      <c r="AE66" s="90" t="s">
        <v>4150</v>
      </c>
      <c r="AF66" s="40" t="s">
        <v>4151</v>
      </c>
      <c r="AG66" s="40" t="str">
        <f t="shared" si="17"/>
        <v>A679071</v>
      </c>
      <c r="AH66" s="40" t="s">
        <v>3929</v>
      </c>
    </row>
    <row r="67" spans="1:34">
      <c r="A67" s="330"/>
      <c r="B67" s="45" t="str">
        <f t="shared" ref="B67:B130" si="53">IFERROR(VLOOKUP(A67,$V$6:$W$33,2,FALSE),"")</f>
        <v/>
      </c>
      <c r="C67" s="332"/>
      <c r="D67" s="45" t="str">
        <f t="shared" ref="D67:D130" si="54">IFERROR(VLOOKUP(C67,$Y$5:$AA$139,2,FALSE),"")</f>
        <v/>
      </c>
      <c r="E67" s="328"/>
      <c r="F67" s="45" t="str">
        <f t="shared" ref="F67:F130" si="55">IFERROR(VLOOKUP(E67,$AE$6:$AF$1100,2,FALSE),"")</f>
        <v/>
      </c>
      <c r="G67" s="45" t="str">
        <f t="shared" ref="G67:G130" si="56">IFERROR(VLOOKUP(E67,$AE$6:$AH$1100,4,FALSE),"")</f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4"/>
        <v/>
      </c>
      <c r="S67" s="40" t="str">
        <f t="shared" si="5"/>
        <v/>
      </c>
      <c r="T67" s="40" t="str">
        <f t="shared" si="6"/>
        <v/>
      </c>
      <c r="U67" s="40" t="str">
        <f t="shared" si="7"/>
        <v/>
      </c>
      <c r="Y67" s="40">
        <v>3662</v>
      </c>
      <c r="Z67" s="40" t="s">
        <v>181</v>
      </c>
      <c r="AB67" s="40" t="str">
        <f t="shared" si="8"/>
        <v>36</v>
      </c>
      <c r="AC67" s="40" t="str">
        <f t="shared" si="9"/>
        <v>366</v>
      </c>
      <c r="AE67" s="90" t="s">
        <v>4152</v>
      </c>
      <c r="AF67" s="40" t="s">
        <v>4153</v>
      </c>
      <c r="AG67" s="40" t="str">
        <f t="shared" si="17"/>
        <v>A679071</v>
      </c>
      <c r="AH67" s="40" t="s">
        <v>3929</v>
      </c>
    </row>
    <row r="68" spans="1:34">
      <c r="A68" s="330"/>
      <c r="B68" s="45" t="str">
        <f t="shared" si="53"/>
        <v/>
      </c>
      <c r="C68" s="332"/>
      <c r="D68" s="45" t="str">
        <f t="shared" si="54"/>
        <v/>
      </c>
      <c r="E68" s="328"/>
      <c r="F68" s="45" t="str">
        <f t="shared" si="55"/>
        <v/>
      </c>
      <c r="G68" s="45" t="str">
        <f t="shared" si="56"/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si="4"/>
        <v/>
      </c>
      <c r="S68" s="40" t="str">
        <f t="shared" si="5"/>
        <v/>
      </c>
      <c r="T68" s="40" t="str">
        <f t="shared" si="6"/>
        <v/>
      </c>
      <c r="U68" s="40" t="str">
        <f t="shared" si="7"/>
        <v/>
      </c>
      <c r="Y68" s="40">
        <v>3681</v>
      </c>
      <c r="Z68" s="40" t="s">
        <v>26</v>
      </c>
      <c r="AB68" s="40" t="str">
        <f t="shared" si="8"/>
        <v>36</v>
      </c>
      <c r="AC68" s="40" t="str">
        <f t="shared" si="9"/>
        <v>368</v>
      </c>
      <c r="AE68" s="90" t="s">
        <v>4154</v>
      </c>
      <c r="AF68" s="40" t="s">
        <v>1088</v>
      </c>
      <c r="AG68" s="40" t="str">
        <f t="shared" si="17"/>
        <v>A679071</v>
      </c>
      <c r="AH68" s="40" t="s">
        <v>3929</v>
      </c>
    </row>
    <row r="69" spans="1:34">
      <c r="A69" s="330"/>
      <c r="B69" s="45" t="str">
        <f t="shared" si="53"/>
        <v/>
      </c>
      <c r="C69" s="332"/>
      <c r="D69" s="45" t="str">
        <f t="shared" si="54"/>
        <v/>
      </c>
      <c r="E69" s="328"/>
      <c r="F69" s="45" t="str">
        <f t="shared" si="55"/>
        <v/>
      </c>
      <c r="G69" s="45" t="str">
        <f t="shared" si="56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4"/>
        <v/>
      </c>
      <c r="S69" s="40" t="str">
        <f t="shared" si="5"/>
        <v/>
      </c>
      <c r="T69" s="40" t="str">
        <f t="shared" si="6"/>
        <v/>
      </c>
      <c r="U69" s="40" t="str">
        <f t="shared" si="7"/>
        <v/>
      </c>
      <c r="Y69" s="40">
        <v>3682</v>
      </c>
      <c r="Z69" s="40" t="s">
        <v>27</v>
      </c>
      <c r="AB69" s="40" t="str">
        <f t="shared" si="8"/>
        <v>36</v>
      </c>
      <c r="AC69" s="40" t="str">
        <f t="shared" si="9"/>
        <v>368</v>
      </c>
      <c r="AE69" s="90" t="s">
        <v>4155</v>
      </c>
      <c r="AF69" s="40" t="s">
        <v>4156</v>
      </c>
      <c r="AG69" s="40" t="str">
        <f t="shared" si="17"/>
        <v>A679071</v>
      </c>
      <c r="AH69" s="40" t="s">
        <v>3929</v>
      </c>
    </row>
    <row r="70" spans="1:34">
      <c r="A70" s="330"/>
      <c r="B70" s="45" t="str">
        <f t="shared" si="53"/>
        <v/>
      </c>
      <c r="C70" s="332"/>
      <c r="D70" s="45" t="str">
        <f t="shared" si="54"/>
        <v/>
      </c>
      <c r="E70" s="328"/>
      <c r="F70" s="45" t="str">
        <f t="shared" si="55"/>
        <v/>
      </c>
      <c r="G70" s="45" t="str">
        <f t="shared" si="56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4"/>
        <v/>
      </c>
      <c r="S70" s="40" t="str">
        <f t="shared" si="5"/>
        <v/>
      </c>
      <c r="T70" s="40" t="str">
        <f t="shared" si="6"/>
        <v/>
      </c>
      <c r="U70" s="40" t="str">
        <f t="shared" si="7"/>
        <v/>
      </c>
      <c r="Y70" s="40">
        <v>3691</v>
      </c>
      <c r="Z70" s="40" t="s">
        <v>103</v>
      </c>
      <c r="AB70" s="40" t="str">
        <f t="shared" si="8"/>
        <v>36</v>
      </c>
      <c r="AC70" s="40" t="str">
        <f t="shared" si="9"/>
        <v>369</v>
      </c>
      <c r="AE70" s="90" t="s">
        <v>692</v>
      </c>
      <c r="AF70" s="40" t="s">
        <v>693</v>
      </c>
      <c r="AG70" s="40" t="str">
        <f t="shared" si="17"/>
        <v>A679072</v>
      </c>
      <c r="AH70" s="40" t="s">
        <v>3929</v>
      </c>
    </row>
    <row r="71" spans="1:34">
      <c r="A71" s="330"/>
      <c r="B71" s="45" t="str">
        <f t="shared" si="53"/>
        <v/>
      </c>
      <c r="C71" s="332"/>
      <c r="D71" s="45" t="str">
        <f t="shared" si="54"/>
        <v/>
      </c>
      <c r="E71" s="328"/>
      <c r="F71" s="45" t="str">
        <f t="shared" si="55"/>
        <v/>
      </c>
      <c r="G71" s="45" t="str">
        <f t="shared" si="56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4"/>
        <v/>
      </c>
      <c r="S71" s="40" t="str">
        <f t="shared" si="5"/>
        <v/>
      </c>
      <c r="T71" s="40" t="str">
        <f t="shared" si="6"/>
        <v/>
      </c>
      <c r="U71" s="40" t="str">
        <f t="shared" si="7"/>
        <v/>
      </c>
      <c r="Y71" s="40">
        <v>3692</v>
      </c>
      <c r="Z71" s="40" t="s">
        <v>175</v>
      </c>
      <c r="AB71" s="40" t="str">
        <f t="shared" si="8"/>
        <v>36</v>
      </c>
      <c r="AC71" s="40" t="str">
        <f t="shared" si="9"/>
        <v>369</v>
      </c>
      <c r="AE71" s="90" t="s">
        <v>1042</v>
      </c>
      <c r="AF71" s="40" t="s">
        <v>1043</v>
      </c>
      <c r="AG71" s="40" t="str">
        <f t="shared" si="17"/>
        <v>A679072</v>
      </c>
      <c r="AH71" s="40" t="s">
        <v>3929</v>
      </c>
    </row>
    <row r="72" spans="1:34">
      <c r="A72" s="330"/>
      <c r="B72" s="45" t="str">
        <f t="shared" si="53"/>
        <v/>
      </c>
      <c r="C72" s="332"/>
      <c r="D72" s="45" t="str">
        <f t="shared" si="54"/>
        <v/>
      </c>
      <c r="E72" s="328"/>
      <c r="F72" s="45" t="str">
        <f t="shared" si="55"/>
        <v/>
      </c>
      <c r="G72" s="45" t="str">
        <f t="shared" si="56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4"/>
        <v/>
      </c>
      <c r="S72" s="40" t="str">
        <f t="shared" si="5"/>
        <v/>
      </c>
      <c r="T72" s="40" t="str">
        <f t="shared" si="6"/>
        <v/>
      </c>
      <c r="U72" s="40" t="str">
        <f t="shared" si="7"/>
        <v/>
      </c>
      <c r="Y72" s="40">
        <v>3693</v>
      </c>
      <c r="Z72" s="40" t="s">
        <v>103</v>
      </c>
      <c r="AB72" s="40" t="str">
        <f t="shared" si="8"/>
        <v>36</v>
      </c>
      <c r="AC72" s="40" t="str">
        <f t="shared" si="9"/>
        <v>369</v>
      </c>
      <c r="AE72" s="90" t="s">
        <v>1044</v>
      </c>
      <c r="AF72" s="40" t="s">
        <v>1045</v>
      </c>
      <c r="AG72" s="40" t="str">
        <f t="shared" si="17"/>
        <v>A679072</v>
      </c>
      <c r="AH72" s="40" t="s">
        <v>3929</v>
      </c>
    </row>
    <row r="73" spans="1:34">
      <c r="A73" s="330"/>
      <c r="B73" s="45" t="str">
        <f t="shared" si="53"/>
        <v/>
      </c>
      <c r="C73" s="332"/>
      <c r="D73" s="45" t="str">
        <f t="shared" si="54"/>
        <v/>
      </c>
      <c r="E73" s="328"/>
      <c r="F73" s="45" t="str">
        <f t="shared" si="55"/>
        <v/>
      </c>
      <c r="G73" s="45" t="str">
        <f t="shared" si="56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4"/>
        <v/>
      </c>
      <c r="S73" s="40" t="str">
        <f t="shared" si="5"/>
        <v/>
      </c>
      <c r="T73" s="40" t="str">
        <f t="shared" si="6"/>
        <v/>
      </c>
      <c r="U73" s="40" t="str">
        <f t="shared" si="7"/>
        <v/>
      </c>
      <c r="Y73" s="40">
        <v>3694</v>
      </c>
      <c r="Z73" s="40" t="s">
        <v>175</v>
      </c>
      <c r="AB73" s="40" t="str">
        <f t="shared" si="8"/>
        <v>36</v>
      </c>
      <c r="AC73" s="40" t="str">
        <f t="shared" si="9"/>
        <v>369</v>
      </c>
      <c r="AE73" s="90" t="s">
        <v>1046</v>
      </c>
      <c r="AF73" s="40" t="s">
        <v>1047</v>
      </c>
      <c r="AG73" s="40" t="str">
        <f t="shared" si="17"/>
        <v>A679072</v>
      </c>
      <c r="AH73" s="40" t="s">
        <v>3929</v>
      </c>
    </row>
    <row r="74" spans="1:34">
      <c r="A74" s="330"/>
      <c r="B74" s="45" t="str">
        <f t="shared" si="53"/>
        <v/>
      </c>
      <c r="C74" s="332"/>
      <c r="D74" s="45" t="str">
        <f t="shared" si="54"/>
        <v/>
      </c>
      <c r="E74" s="328"/>
      <c r="F74" s="45" t="str">
        <f t="shared" si="55"/>
        <v/>
      </c>
      <c r="G74" s="45" t="str">
        <f t="shared" si="56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4"/>
        <v/>
      </c>
      <c r="S74" s="40" t="str">
        <f t="shared" si="5"/>
        <v/>
      </c>
      <c r="T74" s="40" t="str">
        <f t="shared" si="6"/>
        <v/>
      </c>
      <c r="U74" s="40" t="str">
        <f t="shared" si="7"/>
        <v/>
      </c>
      <c r="Y74" s="40">
        <v>3711</v>
      </c>
      <c r="Z74" s="40" t="s">
        <v>122</v>
      </c>
      <c r="AB74" s="40" t="str">
        <f t="shared" si="8"/>
        <v>37</v>
      </c>
      <c r="AC74" s="40" t="str">
        <f t="shared" si="9"/>
        <v>371</v>
      </c>
      <c r="AE74" s="90" t="s">
        <v>1048</v>
      </c>
      <c r="AF74" s="40" t="s">
        <v>1049</v>
      </c>
      <c r="AG74" s="40" t="str">
        <f t="shared" si="17"/>
        <v>A679072</v>
      </c>
      <c r="AH74" s="40" t="s">
        <v>3929</v>
      </c>
    </row>
    <row r="75" spans="1:34">
      <c r="A75" s="330"/>
      <c r="B75" s="45" t="str">
        <f t="shared" si="53"/>
        <v/>
      </c>
      <c r="C75" s="332"/>
      <c r="D75" s="45" t="str">
        <f t="shared" si="54"/>
        <v/>
      </c>
      <c r="E75" s="328"/>
      <c r="F75" s="45" t="str">
        <f t="shared" si="55"/>
        <v/>
      </c>
      <c r="G75" s="45" t="str">
        <f t="shared" si="56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4"/>
        <v/>
      </c>
      <c r="S75" s="40" t="str">
        <f t="shared" si="5"/>
        <v/>
      </c>
      <c r="T75" s="40" t="str">
        <f t="shared" si="6"/>
        <v/>
      </c>
      <c r="U75" s="40" t="str">
        <f t="shared" si="7"/>
        <v/>
      </c>
      <c r="Y75" s="40">
        <v>3712</v>
      </c>
      <c r="Z75" s="40" t="s">
        <v>140</v>
      </c>
      <c r="AB75" s="40" t="str">
        <f t="shared" si="8"/>
        <v>37</v>
      </c>
      <c r="AC75" s="40" t="str">
        <f t="shared" si="9"/>
        <v>371</v>
      </c>
      <c r="AE75" s="90" t="s">
        <v>1050</v>
      </c>
      <c r="AF75" s="40" t="s">
        <v>1051</v>
      </c>
      <c r="AG75" s="40" t="str">
        <f t="shared" si="17"/>
        <v>A679072</v>
      </c>
      <c r="AH75" s="40" t="s">
        <v>3929</v>
      </c>
    </row>
    <row r="76" spans="1:34">
      <c r="A76" s="330"/>
      <c r="B76" s="45" t="str">
        <f t="shared" si="53"/>
        <v/>
      </c>
      <c r="C76" s="332"/>
      <c r="D76" s="45" t="str">
        <f t="shared" si="54"/>
        <v/>
      </c>
      <c r="E76" s="328"/>
      <c r="F76" s="45" t="str">
        <f t="shared" si="55"/>
        <v/>
      </c>
      <c r="G76" s="45" t="str">
        <f t="shared" si="56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4"/>
        <v/>
      </c>
      <c r="S76" s="40" t="str">
        <f t="shared" si="5"/>
        <v/>
      </c>
      <c r="T76" s="40" t="str">
        <f t="shared" si="6"/>
        <v/>
      </c>
      <c r="U76" s="40" t="str">
        <f t="shared" si="7"/>
        <v/>
      </c>
      <c r="Y76" s="40">
        <v>3713</v>
      </c>
      <c r="Z76" s="40" t="s">
        <v>167</v>
      </c>
      <c r="AB76" s="40" t="str">
        <f t="shared" si="8"/>
        <v>37</v>
      </c>
      <c r="AC76" s="40" t="str">
        <f t="shared" si="9"/>
        <v>371</v>
      </c>
      <c r="AE76" s="90" t="s">
        <v>1052</v>
      </c>
      <c r="AF76" s="40" t="s">
        <v>1053</v>
      </c>
      <c r="AG76" s="40" t="str">
        <f t="shared" si="17"/>
        <v>A679072</v>
      </c>
      <c r="AH76" s="40" t="s">
        <v>3929</v>
      </c>
    </row>
    <row r="77" spans="1:34">
      <c r="A77" s="330"/>
      <c r="B77" s="45" t="str">
        <f t="shared" si="53"/>
        <v/>
      </c>
      <c r="C77" s="332"/>
      <c r="D77" s="45" t="str">
        <f t="shared" si="54"/>
        <v/>
      </c>
      <c r="E77" s="328"/>
      <c r="F77" s="45" t="str">
        <f t="shared" si="55"/>
        <v/>
      </c>
      <c r="G77" s="45" t="str">
        <f t="shared" si="56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4"/>
        <v/>
      </c>
      <c r="S77" s="40" t="str">
        <f t="shared" si="5"/>
        <v/>
      </c>
      <c r="T77" s="40" t="str">
        <f t="shared" si="6"/>
        <v/>
      </c>
      <c r="U77" s="40" t="str">
        <f t="shared" si="7"/>
        <v/>
      </c>
      <c r="Y77" s="40">
        <v>3714</v>
      </c>
      <c r="Z77" s="40" t="s">
        <v>188</v>
      </c>
      <c r="AB77" s="40" t="str">
        <f t="shared" si="8"/>
        <v>37</v>
      </c>
      <c r="AC77" s="40" t="str">
        <f t="shared" si="9"/>
        <v>371</v>
      </c>
      <c r="AE77" s="90" t="s">
        <v>1054</v>
      </c>
      <c r="AF77" s="40" t="s">
        <v>1055</v>
      </c>
      <c r="AG77" s="40" t="str">
        <f t="shared" si="17"/>
        <v>A679072</v>
      </c>
      <c r="AH77" s="40" t="s">
        <v>3929</v>
      </c>
    </row>
    <row r="78" spans="1:34">
      <c r="A78" s="330"/>
      <c r="B78" s="45" t="str">
        <f t="shared" si="53"/>
        <v/>
      </c>
      <c r="C78" s="332"/>
      <c r="D78" s="45" t="str">
        <f t="shared" si="54"/>
        <v/>
      </c>
      <c r="E78" s="328"/>
      <c r="F78" s="45" t="str">
        <f t="shared" si="55"/>
        <v/>
      </c>
      <c r="G78" s="45" t="str">
        <f t="shared" si="56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ref="R78:R141" si="57">LEFT(C78,3)</f>
        <v/>
      </c>
      <c r="S78" s="40" t="str">
        <f t="shared" ref="S78:S141" si="58">LEFT(C78,2)</f>
        <v/>
      </c>
      <c r="T78" s="40" t="str">
        <f t="shared" ref="T78:T141" si="59">MID(G78,2,2)</f>
        <v/>
      </c>
      <c r="U78" s="40" t="str">
        <f t="shared" ref="U78:U141" si="60">LEFT(C78,1)</f>
        <v/>
      </c>
      <c r="Y78" s="40">
        <v>3715</v>
      </c>
      <c r="Z78" s="40" t="s">
        <v>126</v>
      </c>
      <c r="AB78" s="40" t="str">
        <f t="shared" si="8"/>
        <v>37</v>
      </c>
      <c r="AC78" s="40" t="str">
        <f t="shared" si="9"/>
        <v>371</v>
      </c>
      <c r="AE78" s="90" t="s">
        <v>1056</v>
      </c>
      <c r="AF78" s="40" t="s">
        <v>1057</v>
      </c>
      <c r="AG78" s="40" t="str">
        <f t="shared" si="17"/>
        <v>A679072</v>
      </c>
      <c r="AH78" s="40" t="s">
        <v>3929</v>
      </c>
    </row>
    <row r="79" spans="1:34">
      <c r="A79" s="330"/>
      <c r="B79" s="45" t="str">
        <f t="shared" si="53"/>
        <v/>
      </c>
      <c r="C79" s="332"/>
      <c r="D79" s="45" t="str">
        <f t="shared" si="54"/>
        <v/>
      </c>
      <c r="E79" s="328"/>
      <c r="F79" s="45" t="str">
        <f t="shared" si="55"/>
        <v/>
      </c>
      <c r="G79" s="45" t="str">
        <f t="shared" si="56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57"/>
        <v/>
      </c>
      <c r="S79" s="40" t="str">
        <f t="shared" si="58"/>
        <v/>
      </c>
      <c r="T79" s="40" t="str">
        <f t="shared" si="59"/>
        <v/>
      </c>
      <c r="U79" s="40" t="str">
        <f t="shared" si="60"/>
        <v/>
      </c>
      <c r="Y79" s="40">
        <v>3721</v>
      </c>
      <c r="Z79" s="40" t="s">
        <v>64</v>
      </c>
      <c r="AB79" s="40" t="str">
        <f t="shared" ref="AB79:AB139" si="61">LEFT(Y79,2)</f>
        <v>37</v>
      </c>
      <c r="AC79" s="40" t="str">
        <f t="shared" si="9"/>
        <v>372</v>
      </c>
      <c r="AE79" s="90" t="s">
        <v>1058</v>
      </c>
      <c r="AF79" s="40" t="s">
        <v>1059</v>
      </c>
      <c r="AG79" s="40" t="str">
        <f t="shared" si="17"/>
        <v>A679072</v>
      </c>
      <c r="AH79" s="40" t="s">
        <v>3929</v>
      </c>
    </row>
    <row r="80" spans="1:34">
      <c r="A80" s="330"/>
      <c r="B80" s="45" t="str">
        <f t="shared" si="53"/>
        <v/>
      </c>
      <c r="C80" s="332"/>
      <c r="D80" s="45" t="str">
        <f t="shared" si="54"/>
        <v/>
      </c>
      <c r="E80" s="82"/>
      <c r="F80" s="45" t="str">
        <f t="shared" si="55"/>
        <v/>
      </c>
      <c r="G80" s="45" t="str">
        <f t="shared" si="56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57"/>
        <v/>
      </c>
      <c r="S80" s="40" t="str">
        <f t="shared" si="58"/>
        <v/>
      </c>
      <c r="T80" s="40" t="str">
        <f t="shared" si="59"/>
        <v/>
      </c>
      <c r="U80" s="40" t="str">
        <f t="shared" si="60"/>
        <v/>
      </c>
      <c r="Y80" s="40">
        <v>3722</v>
      </c>
      <c r="Z80" s="40" t="s">
        <v>149</v>
      </c>
      <c r="AB80" s="40" t="str">
        <f t="shared" si="61"/>
        <v>37</v>
      </c>
      <c r="AC80" s="40" t="str">
        <f t="shared" ref="AC80:AC139" si="62">LEFT(Y80,3)</f>
        <v>372</v>
      </c>
      <c r="AE80" s="90" t="s">
        <v>1060</v>
      </c>
      <c r="AF80" s="40" t="s">
        <v>1061</v>
      </c>
      <c r="AG80" s="40" t="str">
        <f t="shared" si="17"/>
        <v>A679072</v>
      </c>
      <c r="AH80" s="40" t="s">
        <v>3929</v>
      </c>
    </row>
    <row r="81" spans="1:34">
      <c r="A81" s="330"/>
      <c r="B81" s="45" t="str">
        <f t="shared" si="53"/>
        <v/>
      </c>
      <c r="C81" s="332"/>
      <c r="D81" s="45" t="str">
        <f t="shared" si="54"/>
        <v/>
      </c>
      <c r="E81" s="82"/>
      <c r="F81" s="45" t="str">
        <f t="shared" si="55"/>
        <v/>
      </c>
      <c r="G81" s="45" t="str">
        <f t="shared" si="56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57"/>
        <v/>
      </c>
      <c r="S81" s="40" t="str">
        <f t="shared" si="58"/>
        <v/>
      </c>
      <c r="T81" s="40" t="str">
        <f t="shared" si="59"/>
        <v/>
      </c>
      <c r="U81" s="40" t="str">
        <f t="shared" si="60"/>
        <v/>
      </c>
      <c r="Y81" s="40">
        <v>3723</v>
      </c>
      <c r="Z81" s="40" t="s">
        <v>104</v>
      </c>
      <c r="AB81" s="40" t="str">
        <f t="shared" si="61"/>
        <v>37</v>
      </c>
      <c r="AC81" s="40" t="str">
        <f t="shared" si="62"/>
        <v>372</v>
      </c>
      <c r="AE81" s="90" t="s">
        <v>1062</v>
      </c>
      <c r="AF81" s="40" t="s">
        <v>1063</v>
      </c>
      <c r="AG81" s="40" t="str">
        <f t="shared" si="17"/>
        <v>A679072</v>
      </c>
      <c r="AH81" s="40" t="s">
        <v>3929</v>
      </c>
    </row>
    <row r="82" spans="1:34">
      <c r="A82" s="330"/>
      <c r="B82" s="45" t="str">
        <f t="shared" si="53"/>
        <v/>
      </c>
      <c r="C82" s="332"/>
      <c r="D82" s="45" t="str">
        <f t="shared" si="54"/>
        <v/>
      </c>
      <c r="E82" s="82"/>
      <c r="F82" s="45" t="str">
        <f t="shared" si="55"/>
        <v/>
      </c>
      <c r="G82" s="45" t="str">
        <f t="shared" si="56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57"/>
        <v/>
      </c>
      <c r="S82" s="40" t="str">
        <f t="shared" si="58"/>
        <v/>
      </c>
      <c r="T82" s="40" t="str">
        <f t="shared" si="59"/>
        <v/>
      </c>
      <c r="U82" s="40" t="str">
        <f t="shared" si="60"/>
        <v/>
      </c>
      <c r="Y82" s="40">
        <v>3811</v>
      </c>
      <c r="Z82" s="40" t="s">
        <v>54</v>
      </c>
      <c r="AB82" s="40" t="str">
        <f t="shared" si="61"/>
        <v>38</v>
      </c>
      <c r="AC82" s="40" t="str">
        <f t="shared" si="62"/>
        <v>381</v>
      </c>
      <c r="AE82" s="90" t="s">
        <v>1583</v>
      </c>
      <c r="AF82" s="40" t="s">
        <v>1584</v>
      </c>
      <c r="AG82" s="40" t="str">
        <f t="shared" ref="AG82:AG145" si="63">LEFT(AE82,7)</f>
        <v>A679072</v>
      </c>
      <c r="AH82" s="40" t="s">
        <v>3929</v>
      </c>
    </row>
    <row r="83" spans="1:34">
      <c r="A83" s="330"/>
      <c r="B83" s="45" t="str">
        <f t="shared" si="53"/>
        <v/>
      </c>
      <c r="C83" s="332"/>
      <c r="D83" s="45" t="str">
        <f t="shared" si="54"/>
        <v/>
      </c>
      <c r="E83" s="82"/>
      <c r="F83" s="45" t="str">
        <f t="shared" si="55"/>
        <v/>
      </c>
      <c r="G83" s="45" t="str">
        <f t="shared" si="56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57"/>
        <v/>
      </c>
      <c r="S83" s="40" t="str">
        <f t="shared" si="58"/>
        <v/>
      </c>
      <c r="T83" s="40" t="str">
        <f t="shared" si="59"/>
        <v/>
      </c>
      <c r="U83" s="40" t="str">
        <f t="shared" si="60"/>
        <v/>
      </c>
      <c r="Y83" s="40">
        <v>3812</v>
      </c>
      <c r="Z83" s="40" t="s">
        <v>150</v>
      </c>
      <c r="AB83" s="40" t="str">
        <f t="shared" si="61"/>
        <v>38</v>
      </c>
      <c r="AC83" s="40" t="str">
        <f t="shared" si="62"/>
        <v>381</v>
      </c>
      <c r="AE83" s="90" t="s">
        <v>1585</v>
      </c>
      <c r="AF83" s="40" t="s">
        <v>1586</v>
      </c>
      <c r="AG83" s="40" t="str">
        <f t="shared" si="63"/>
        <v>A679072</v>
      </c>
      <c r="AH83" s="40" t="s">
        <v>3929</v>
      </c>
    </row>
    <row r="84" spans="1:34">
      <c r="A84" s="330"/>
      <c r="B84" s="45" t="str">
        <f t="shared" si="53"/>
        <v/>
      </c>
      <c r="C84" s="332"/>
      <c r="D84" s="45" t="str">
        <f t="shared" si="54"/>
        <v/>
      </c>
      <c r="E84" s="82"/>
      <c r="F84" s="45" t="str">
        <f t="shared" si="55"/>
        <v/>
      </c>
      <c r="G84" s="45" t="str">
        <f t="shared" si="56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57"/>
        <v/>
      </c>
      <c r="S84" s="40" t="str">
        <f t="shared" si="58"/>
        <v/>
      </c>
      <c r="T84" s="40" t="str">
        <f t="shared" si="59"/>
        <v/>
      </c>
      <c r="U84" s="40" t="str">
        <f t="shared" si="60"/>
        <v/>
      </c>
      <c r="Y84" s="40">
        <v>3813</v>
      </c>
      <c r="Z84" s="40" t="s">
        <v>93</v>
      </c>
      <c r="AB84" s="40" t="str">
        <f t="shared" si="61"/>
        <v>38</v>
      </c>
      <c r="AC84" s="40" t="str">
        <f t="shared" si="62"/>
        <v>381</v>
      </c>
      <c r="AE84" s="90" t="s">
        <v>1587</v>
      </c>
      <c r="AF84" s="40" t="s">
        <v>1588</v>
      </c>
      <c r="AG84" s="40" t="str">
        <f t="shared" si="63"/>
        <v>A679072</v>
      </c>
      <c r="AH84" s="40" t="s">
        <v>3929</v>
      </c>
    </row>
    <row r="85" spans="1:34">
      <c r="A85" s="330"/>
      <c r="B85" s="45" t="str">
        <f t="shared" si="53"/>
        <v/>
      </c>
      <c r="C85" s="332"/>
      <c r="D85" s="45" t="str">
        <f t="shared" si="54"/>
        <v/>
      </c>
      <c r="E85" s="82"/>
      <c r="F85" s="45" t="str">
        <f t="shared" si="55"/>
        <v/>
      </c>
      <c r="G85" s="45" t="str">
        <f t="shared" si="56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57"/>
        <v/>
      </c>
      <c r="S85" s="40" t="str">
        <f t="shared" si="58"/>
        <v/>
      </c>
      <c r="T85" s="40" t="str">
        <f t="shared" si="59"/>
        <v/>
      </c>
      <c r="U85" s="40" t="str">
        <f t="shared" si="60"/>
        <v/>
      </c>
      <c r="Y85" s="40">
        <v>3821</v>
      </c>
      <c r="Z85" s="40" t="s">
        <v>168</v>
      </c>
      <c r="AB85" s="40" t="str">
        <f t="shared" si="61"/>
        <v>38</v>
      </c>
      <c r="AC85" s="40" t="str">
        <f t="shared" si="62"/>
        <v>382</v>
      </c>
      <c r="AE85" s="90" t="s">
        <v>1589</v>
      </c>
      <c r="AF85" s="40" t="s">
        <v>1590</v>
      </c>
      <c r="AG85" s="40" t="str">
        <f t="shared" si="63"/>
        <v>A679072</v>
      </c>
      <c r="AH85" s="40" t="s">
        <v>3929</v>
      </c>
    </row>
    <row r="86" spans="1:34">
      <c r="A86" s="330"/>
      <c r="B86" s="45" t="str">
        <f t="shared" si="53"/>
        <v/>
      </c>
      <c r="C86" s="332"/>
      <c r="D86" s="45" t="str">
        <f t="shared" si="54"/>
        <v/>
      </c>
      <c r="E86" s="82"/>
      <c r="F86" s="45" t="str">
        <f t="shared" si="55"/>
        <v/>
      </c>
      <c r="G86" s="45" t="str">
        <f t="shared" si="56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57"/>
        <v/>
      </c>
      <c r="S86" s="40" t="str">
        <f t="shared" si="58"/>
        <v/>
      </c>
      <c r="T86" s="40" t="str">
        <f t="shared" si="59"/>
        <v/>
      </c>
      <c r="U86" s="40" t="str">
        <f t="shared" si="60"/>
        <v/>
      </c>
      <c r="Y86" s="40">
        <v>3831</v>
      </c>
      <c r="Z86" s="40" t="s">
        <v>151</v>
      </c>
      <c r="AB86" s="40" t="str">
        <f t="shared" si="61"/>
        <v>38</v>
      </c>
      <c r="AC86" s="40" t="str">
        <f t="shared" si="62"/>
        <v>383</v>
      </c>
      <c r="AE86" s="90" t="s">
        <v>1591</v>
      </c>
      <c r="AF86" s="40" t="s">
        <v>1592</v>
      </c>
      <c r="AG86" s="40" t="str">
        <f t="shared" si="63"/>
        <v>A679072</v>
      </c>
      <c r="AH86" s="40" t="s">
        <v>3929</v>
      </c>
    </row>
    <row r="87" spans="1:34">
      <c r="A87" s="330"/>
      <c r="B87" s="45" t="str">
        <f t="shared" si="53"/>
        <v/>
      </c>
      <c r="C87" s="332"/>
      <c r="D87" s="45" t="str">
        <f t="shared" si="54"/>
        <v/>
      </c>
      <c r="E87" s="82"/>
      <c r="F87" s="45" t="str">
        <f t="shared" si="55"/>
        <v/>
      </c>
      <c r="G87" s="45" t="str">
        <f t="shared" si="56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57"/>
        <v/>
      </c>
      <c r="S87" s="40" t="str">
        <f t="shared" si="58"/>
        <v/>
      </c>
      <c r="T87" s="40" t="str">
        <f t="shared" si="59"/>
        <v/>
      </c>
      <c r="U87" s="40" t="str">
        <f t="shared" si="60"/>
        <v/>
      </c>
      <c r="Y87" s="40">
        <v>3832</v>
      </c>
      <c r="Z87" s="40" t="s">
        <v>191</v>
      </c>
      <c r="AB87" s="40" t="str">
        <f t="shared" si="61"/>
        <v>38</v>
      </c>
      <c r="AC87" s="40" t="str">
        <f t="shared" si="62"/>
        <v>383</v>
      </c>
      <c r="AE87" s="90" t="s">
        <v>1593</v>
      </c>
      <c r="AF87" s="40" t="s">
        <v>1594</v>
      </c>
      <c r="AG87" s="40" t="str">
        <f t="shared" si="63"/>
        <v>A679072</v>
      </c>
      <c r="AH87" s="40" t="s">
        <v>3929</v>
      </c>
    </row>
    <row r="88" spans="1:34">
      <c r="A88" s="330"/>
      <c r="B88" s="45" t="str">
        <f t="shared" si="53"/>
        <v/>
      </c>
      <c r="C88" s="332"/>
      <c r="D88" s="45" t="str">
        <f t="shared" si="54"/>
        <v/>
      </c>
      <c r="E88" s="82"/>
      <c r="F88" s="45" t="str">
        <f t="shared" si="55"/>
        <v/>
      </c>
      <c r="G88" s="45" t="str">
        <f t="shared" si="56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57"/>
        <v/>
      </c>
      <c r="S88" s="40" t="str">
        <f t="shared" si="58"/>
        <v/>
      </c>
      <c r="T88" s="40" t="str">
        <f t="shared" si="59"/>
        <v/>
      </c>
      <c r="U88" s="40" t="str">
        <f t="shared" si="60"/>
        <v/>
      </c>
      <c r="Y88" s="40">
        <v>3833</v>
      </c>
      <c r="Z88" s="40" t="s">
        <v>152</v>
      </c>
      <c r="AB88" s="40" t="str">
        <f t="shared" si="61"/>
        <v>38</v>
      </c>
      <c r="AC88" s="40" t="str">
        <f t="shared" si="62"/>
        <v>383</v>
      </c>
      <c r="AE88" s="90" t="s">
        <v>1595</v>
      </c>
      <c r="AF88" s="40" t="s">
        <v>1596</v>
      </c>
      <c r="AG88" s="40" t="str">
        <f t="shared" si="63"/>
        <v>A679072</v>
      </c>
      <c r="AH88" s="40" t="s">
        <v>3929</v>
      </c>
    </row>
    <row r="89" spans="1:34">
      <c r="A89" s="330"/>
      <c r="B89" s="45" t="str">
        <f t="shared" si="53"/>
        <v/>
      </c>
      <c r="C89" s="332"/>
      <c r="D89" s="45" t="str">
        <f t="shared" si="54"/>
        <v/>
      </c>
      <c r="E89" s="82"/>
      <c r="F89" s="45" t="str">
        <f t="shared" si="55"/>
        <v/>
      </c>
      <c r="G89" s="45" t="str">
        <f t="shared" si="56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57"/>
        <v/>
      </c>
      <c r="S89" s="40" t="str">
        <f t="shared" si="58"/>
        <v/>
      </c>
      <c r="T89" s="40" t="str">
        <f t="shared" si="59"/>
        <v/>
      </c>
      <c r="U89" s="40" t="str">
        <f t="shared" si="60"/>
        <v/>
      </c>
      <c r="Y89" s="40">
        <v>3834</v>
      </c>
      <c r="Z89" s="40" t="s">
        <v>153</v>
      </c>
      <c r="AB89" s="40" t="str">
        <f t="shared" si="61"/>
        <v>38</v>
      </c>
      <c r="AC89" s="40" t="str">
        <f t="shared" si="62"/>
        <v>383</v>
      </c>
      <c r="AE89" s="90" t="s">
        <v>1597</v>
      </c>
      <c r="AF89" s="40" t="s">
        <v>1598</v>
      </c>
      <c r="AG89" s="40" t="str">
        <f t="shared" si="63"/>
        <v>A679072</v>
      </c>
      <c r="AH89" s="40" t="s">
        <v>3929</v>
      </c>
    </row>
    <row r="90" spans="1:34">
      <c r="A90" s="330"/>
      <c r="B90" s="45" t="str">
        <f t="shared" si="53"/>
        <v/>
      </c>
      <c r="C90" s="332"/>
      <c r="D90" s="45" t="str">
        <f t="shared" si="54"/>
        <v/>
      </c>
      <c r="E90" s="82"/>
      <c r="F90" s="45" t="str">
        <f t="shared" si="55"/>
        <v/>
      </c>
      <c r="G90" s="45" t="str">
        <f t="shared" si="56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57"/>
        <v/>
      </c>
      <c r="S90" s="40" t="str">
        <f t="shared" si="58"/>
        <v/>
      </c>
      <c r="T90" s="40" t="str">
        <f t="shared" si="59"/>
        <v/>
      </c>
      <c r="U90" s="40" t="str">
        <f t="shared" si="60"/>
        <v/>
      </c>
      <c r="Y90" s="40">
        <v>3835</v>
      </c>
      <c r="Z90" s="40" t="s">
        <v>154</v>
      </c>
      <c r="AB90" s="40" t="str">
        <f t="shared" si="61"/>
        <v>38</v>
      </c>
      <c r="AC90" s="40" t="str">
        <f t="shared" si="62"/>
        <v>383</v>
      </c>
      <c r="AE90" s="90" t="s">
        <v>1599</v>
      </c>
      <c r="AF90" s="40" t="s">
        <v>1600</v>
      </c>
      <c r="AG90" s="40" t="str">
        <f t="shared" si="63"/>
        <v>A679072</v>
      </c>
      <c r="AH90" s="40" t="s">
        <v>3929</v>
      </c>
    </row>
    <row r="91" spans="1:34">
      <c r="A91" s="330"/>
      <c r="B91" s="45" t="str">
        <f t="shared" si="53"/>
        <v/>
      </c>
      <c r="C91" s="332"/>
      <c r="D91" s="45" t="str">
        <f t="shared" si="54"/>
        <v/>
      </c>
      <c r="E91" s="82"/>
      <c r="F91" s="45" t="str">
        <f t="shared" si="55"/>
        <v/>
      </c>
      <c r="G91" s="45" t="str">
        <f t="shared" si="56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57"/>
        <v/>
      </c>
      <c r="S91" s="40" t="str">
        <f t="shared" si="58"/>
        <v/>
      </c>
      <c r="T91" s="40" t="str">
        <f t="shared" si="59"/>
        <v/>
      </c>
      <c r="U91" s="40" t="str">
        <f t="shared" si="60"/>
        <v/>
      </c>
      <c r="Y91" s="90">
        <v>3861</v>
      </c>
      <c r="Z91" s="91" t="s">
        <v>653</v>
      </c>
      <c r="AA91" s="90"/>
      <c r="AB91" s="90" t="str">
        <f t="shared" si="61"/>
        <v>38</v>
      </c>
      <c r="AC91" s="90" t="str">
        <f t="shared" si="62"/>
        <v>386</v>
      </c>
      <c r="AE91" s="90" t="s">
        <v>1601</v>
      </c>
      <c r="AF91" s="40" t="s">
        <v>1602</v>
      </c>
      <c r="AG91" s="40" t="str">
        <f t="shared" si="63"/>
        <v>A679072</v>
      </c>
      <c r="AH91" s="40" t="s">
        <v>3929</v>
      </c>
    </row>
    <row r="92" spans="1:34">
      <c r="A92" s="330"/>
      <c r="B92" s="45" t="str">
        <f t="shared" si="53"/>
        <v/>
      </c>
      <c r="C92" s="332"/>
      <c r="D92" s="45" t="str">
        <f t="shared" si="54"/>
        <v/>
      </c>
      <c r="E92" s="82"/>
      <c r="F92" s="45" t="str">
        <f t="shared" si="55"/>
        <v/>
      </c>
      <c r="G92" s="45" t="str">
        <f t="shared" si="56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57"/>
        <v/>
      </c>
      <c r="S92" s="40" t="str">
        <f t="shared" si="58"/>
        <v/>
      </c>
      <c r="T92" s="40" t="str">
        <f t="shared" si="59"/>
        <v/>
      </c>
      <c r="U92" s="40" t="str">
        <f t="shared" si="60"/>
        <v/>
      </c>
      <c r="Y92" s="89">
        <v>3862</v>
      </c>
      <c r="Z92" s="40" t="s">
        <v>654</v>
      </c>
      <c r="AB92" s="40" t="str">
        <f t="shared" si="61"/>
        <v>38</v>
      </c>
      <c r="AC92" s="40" t="str">
        <f t="shared" si="62"/>
        <v>386</v>
      </c>
      <c r="AE92" s="90" t="s">
        <v>1603</v>
      </c>
      <c r="AF92" s="40" t="s">
        <v>1604</v>
      </c>
      <c r="AG92" s="40" t="str">
        <f t="shared" si="63"/>
        <v>A679072</v>
      </c>
      <c r="AH92" s="40" t="s">
        <v>3929</v>
      </c>
    </row>
    <row r="93" spans="1:34">
      <c r="A93" s="330"/>
      <c r="B93" s="45" t="str">
        <f t="shared" si="53"/>
        <v/>
      </c>
      <c r="C93" s="332"/>
      <c r="D93" s="45" t="str">
        <f t="shared" si="54"/>
        <v/>
      </c>
      <c r="E93" s="82"/>
      <c r="F93" s="45" t="str">
        <f t="shared" si="55"/>
        <v/>
      </c>
      <c r="G93" s="45" t="str">
        <f t="shared" si="56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57"/>
        <v/>
      </c>
      <c r="S93" s="40" t="str">
        <f t="shared" si="58"/>
        <v/>
      </c>
      <c r="T93" s="40" t="str">
        <f t="shared" si="59"/>
        <v/>
      </c>
      <c r="U93" s="40" t="str">
        <f t="shared" si="60"/>
        <v/>
      </c>
      <c r="Y93" s="89">
        <v>3863</v>
      </c>
      <c r="Z93" s="40" t="s">
        <v>655</v>
      </c>
      <c r="AB93" s="40" t="str">
        <f t="shared" si="61"/>
        <v>38</v>
      </c>
      <c r="AC93" s="40" t="str">
        <f t="shared" si="62"/>
        <v>386</v>
      </c>
      <c r="AE93" s="90" t="s">
        <v>1605</v>
      </c>
      <c r="AF93" s="40" t="s">
        <v>1606</v>
      </c>
      <c r="AG93" s="40" t="str">
        <f t="shared" si="63"/>
        <v>A679072</v>
      </c>
      <c r="AH93" s="40" t="s">
        <v>3929</v>
      </c>
    </row>
    <row r="94" spans="1:34">
      <c r="A94" s="330"/>
      <c r="B94" s="45" t="str">
        <f t="shared" si="53"/>
        <v/>
      </c>
      <c r="C94" s="332"/>
      <c r="D94" s="45" t="str">
        <f t="shared" si="54"/>
        <v/>
      </c>
      <c r="E94" s="82"/>
      <c r="F94" s="45" t="str">
        <f t="shared" si="55"/>
        <v/>
      </c>
      <c r="G94" s="45" t="str">
        <f t="shared" si="56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57"/>
        <v/>
      </c>
      <c r="S94" s="40" t="str">
        <f t="shared" si="58"/>
        <v/>
      </c>
      <c r="T94" s="40" t="str">
        <f t="shared" si="59"/>
        <v/>
      </c>
      <c r="U94" s="40" t="str">
        <f t="shared" si="60"/>
        <v/>
      </c>
      <c r="Y94" s="40">
        <v>4111</v>
      </c>
      <c r="Z94" s="40" t="s">
        <v>155</v>
      </c>
      <c r="AB94" s="40" t="str">
        <f t="shared" si="61"/>
        <v>41</v>
      </c>
      <c r="AC94" s="40" t="str">
        <f t="shared" si="62"/>
        <v>411</v>
      </c>
      <c r="AE94" s="90" t="s">
        <v>1607</v>
      </c>
      <c r="AF94" s="40" t="s">
        <v>1608</v>
      </c>
      <c r="AG94" s="40" t="str">
        <f t="shared" si="63"/>
        <v>A679072</v>
      </c>
      <c r="AH94" s="40" t="s">
        <v>3929</v>
      </c>
    </row>
    <row r="95" spans="1:34">
      <c r="A95" s="330"/>
      <c r="B95" s="45" t="str">
        <f t="shared" si="53"/>
        <v/>
      </c>
      <c r="C95" s="332"/>
      <c r="D95" s="45" t="str">
        <f t="shared" si="54"/>
        <v/>
      </c>
      <c r="E95" s="82"/>
      <c r="F95" s="45" t="str">
        <f t="shared" si="55"/>
        <v/>
      </c>
      <c r="G95" s="45" t="str">
        <f t="shared" si="56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57"/>
        <v/>
      </c>
      <c r="S95" s="40" t="str">
        <f t="shared" si="58"/>
        <v/>
      </c>
      <c r="T95" s="40" t="str">
        <f t="shared" si="59"/>
        <v/>
      </c>
      <c r="U95" s="40" t="str">
        <f t="shared" si="60"/>
        <v/>
      </c>
      <c r="Y95" s="40">
        <v>4113</v>
      </c>
      <c r="Z95" s="40" t="s">
        <v>189</v>
      </c>
      <c r="AB95" s="40" t="str">
        <f t="shared" si="61"/>
        <v>41</v>
      </c>
      <c r="AC95" s="40" t="str">
        <f t="shared" si="62"/>
        <v>411</v>
      </c>
      <c r="AE95" s="90" t="s">
        <v>1609</v>
      </c>
      <c r="AF95" s="40" t="s">
        <v>1610</v>
      </c>
      <c r="AG95" s="40" t="str">
        <f t="shared" si="63"/>
        <v>A679072</v>
      </c>
      <c r="AH95" s="40" t="s">
        <v>3929</v>
      </c>
    </row>
    <row r="96" spans="1:34">
      <c r="A96" s="330"/>
      <c r="B96" s="45" t="str">
        <f t="shared" si="53"/>
        <v/>
      </c>
      <c r="C96" s="332"/>
      <c r="D96" s="45" t="str">
        <f t="shared" si="54"/>
        <v/>
      </c>
      <c r="E96" s="82"/>
      <c r="F96" s="45" t="str">
        <f t="shared" si="55"/>
        <v/>
      </c>
      <c r="G96" s="45" t="str">
        <f t="shared" si="56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57"/>
        <v/>
      </c>
      <c r="S96" s="40" t="str">
        <f t="shared" si="58"/>
        <v/>
      </c>
      <c r="T96" s="40" t="str">
        <f t="shared" si="59"/>
        <v/>
      </c>
      <c r="U96" s="40" t="str">
        <f t="shared" si="60"/>
        <v/>
      </c>
      <c r="Y96" s="40">
        <v>4122</v>
      </c>
      <c r="Z96" s="40" t="s">
        <v>156</v>
      </c>
      <c r="AB96" s="40" t="str">
        <f t="shared" si="61"/>
        <v>41</v>
      </c>
      <c r="AC96" s="40" t="str">
        <f t="shared" si="62"/>
        <v>412</v>
      </c>
      <c r="AE96" s="90" t="s">
        <v>1611</v>
      </c>
      <c r="AF96" s="40" t="s">
        <v>1612</v>
      </c>
      <c r="AG96" s="40" t="str">
        <f t="shared" si="63"/>
        <v>A679072</v>
      </c>
      <c r="AH96" s="40" t="s">
        <v>3929</v>
      </c>
    </row>
    <row r="97" spans="1:34">
      <c r="A97" s="330"/>
      <c r="B97" s="45" t="str">
        <f t="shared" si="53"/>
        <v/>
      </c>
      <c r="C97" s="332"/>
      <c r="D97" s="45" t="str">
        <f t="shared" si="54"/>
        <v/>
      </c>
      <c r="E97" s="82"/>
      <c r="F97" s="45" t="str">
        <f t="shared" si="55"/>
        <v/>
      </c>
      <c r="G97" s="45" t="str">
        <f t="shared" si="56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57"/>
        <v/>
      </c>
      <c r="S97" s="40" t="str">
        <f t="shared" si="58"/>
        <v/>
      </c>
      <c r="T97" s="40" t="str">
        <f t="shared" si="59"/>
        <v/>
      </c>
      <c r="U97" s="40" t="str">
        <f t="shared" si="60"/>
        <v/>
      </c>
      <c r="Y97" s="40">
        <v>4123</v>
      </c>
      <c r="Z97" s="40" t="s">
        <v>127</v>
      </c>
      <c r="AB97" s="40" t="str">
        <f t="shared" si="61"/>
        <v>41</v>
      </c>
      <c r="AC97" s="40" t="str">
        <f t="shared" si="62"/>
        <v>412</v>
      </c>
      <c r="AE97" s="90" t="s">
        <v>1613</v>
      </c>
      <c r="AF97" s="40" t="s">
        <v>1614</v>
      </c>
      <c r="AG97" s="40" t="str">
        <f t="shared" si="63"/>
        <v>A679072</v>
      </c>
      <c r="AH97" s="40" t="s">
        <v>3929</v>
      </c>
    </row>
    <row r="98" spans="1:34">
      <c r="A98" s="330"/>
      <c r="B98" s="45" t="str">
        <f t="shared" si="53"/>
        <v/>
      </c>
      <c r="C98" s="332"/>
      <c r="D98" s="45" t="str">
        <f t="shared" si="54"/>
        <v/>
      </c>
      <c r="E98" s="82"/>
      <c r="F98" s="45" t="str">
        <f t="shared" si="55"/>
        <v/>
      </c>
      <c r="G98" s="45" t="str">
        <f t="shared" si="56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57"/>
        <v/>
      </c>
      <c r="S98" s="40" t="str">
        <f t="shared" si="58"/>
        <v/>
      </c>
      <c r="T98" s="40" t="str">
        <f t="shared" si="59"/>
        <v/>
      </c>
      <c r="U98" s="40" t="str">
        <f t="shared" si="60"/>
        <v/>
      </c>
      <c r="Y98" s="40">
        <v>4124</v>
      </c>
      <c r="Z98" s="40" t="s">
        <v>113</v>
      </c>
      <c r="AB98" s="40" t="str">
        <f t="shared" si="61"/>
        <v>41</v>
      </c>
      <c r="AC98" s="40" t="str">
        <f t="shared" si="62"/>
        <v>412</v>
      </c>
      <c r="AE98" s="90" t="s">
        <v>1615</v>
      </c>
      <c r="AF98" s="40" t="s">
        <v>1616</v>
      </c>
      <c r="AG98" s="40" t="str">
        <f t="shared" si="63"/>
        <v>A679072</v>
      </c>
      <c r="AH98" s="40" t="s">
        <v>3929</v>
      </c>
    </row>
    <row r="99" spans="1:34">
      <c r="A99" s="330"/>
      <c r="B99" s="45" t="str">
        <f t="shared" si="53"/>
        <v/>
      </c>
      <c r="C99" s="332"/>
      <c r="D99" s="45" t="str">
        <f t="shared" si="54"/>
        <v/>
      </c>
      <c r="E99" s="82"/>
      <c r="F99" s="45" t="str">
        <f t="shared" si="55"/>
        <v/>
      </c>
      <c r="G99" s="45" t="str">
        <f t="shared" si="56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57"/>
        <v/>
      </c>
      <c r="S99" s="40" t="str">
        <f t="shared" si="58"/>
        <v/>
      </c>
      <c r="T99" s="40" t="str">
        <f t="shared" si="59"/>
        <v/>
      </c>
      <c r="U99" s="40" t="str">
        <f t="shared" si="60"/>
        <v/>
      </c>
      <c r="Y99" s="40">
        <v>4126</v>
      </c>
      <c r="Z99" s="40" t="s">
        <v>157</v>
      </c>
      <c r="AB99" s="40" t="str">
        <f t="shared" si="61"/>
        <v>41</v>
      </c>
      <c r="AC99" s="40" t="str">
        <f t="shared" si="62"/>
        <v>412</v>
      </c>
      <c r="AE99" s="90" t="s">
        <v>1617</v>
      </c>
      <c r="AF99" s="40" t="s">
        <v>1618</v>
      </c>
      <c r="AG99" s="40" t="str">
        <f t="shared" si="63"/>
        <v>A679072</v>
      </c>
      <c r="AH99" s="40" t="s">
        <v>3929</v>
      </c>
    </row>
    <row r="100" spans="1:34">
      <c r="A100" s="330"/>
      <c r="B100" s="45" t="str">
        <f t="shared" si="53"/>
        <v/>
      </c>
      <c r="C100" s="332"/>
      <c r="D100" s="45" t="str">
        <f t="shared" si="54"/>
        <v/>
      </c>
      <c r="E100" s="82"/>
      <c r="F100" s="45" t="str">
        <f t="shared" si="55"/>
        <v/>
      </c>
      <c r="G100" s="45" t="str">
        <f t="shared" si="56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57"/>
        <v/>
      </c>
      <c r="S100" s="40" t="str">
        <f t="shared" si="58"/>
        <v/>
      </c>
      <c r="T100" s="40" t="str">
        <f t="shared" si="59"/>
        <v/>
      </c>
      <c r="U100" s="40" t="str">
        <f t="shared" si="60"/>
        <v/>
      </c>
      <c r="Y100" s="40">
        <v>4211</v>
      </c>
      <c r="Z100" s="40" t="s">
        <v>171</v>
      </c>
      <c r="AB100" s="40" t="str">
        <f t="shared" si="61"/>
        <v>42</v>
      </c>
      <c r="AC100" s="40" t="str">
        <f t="shared" si="62"/>
        <v>421</v>
      </c>
      <c r="AE100" s="90" t="s">
        <v>1619</v>
      </c>
      <c r="AF100" s="40" t="s">
        <v>1620</v>
      </c>
      <c r="AG100" s="40" t="str">
        <f t="shared" si="63"/>
        <v>A679072</v>
      </c>
      <c r="AH100" s="40" t="s">
        <v>3929</v>
      </c>
    </row>
    <row r="101" spans="1:34">
      <c r="A101" s="330"/>
      <c r="B101" s="45" t="str">
        <f t="shared" si="53"/>
        <v/>
      </c>
      <c r="C101" s="332"/>
      <c r="D101" s="45" t="str">
        <f t="shared" si="54"/>
        <v/>
      </c>
      <c r="E101" s="82"/>
      <c r="F101" s="45" t="str">
        <f t="shared" si="55"/>
        <v/>
      </c>
      <c r="G101" s="45" t="str">
        <f t="shared" si="56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57"/>
        <v/>
      </c>
      <c r="S101" s="40" t="str">
        <f t="shared" si="58"/>
        <v/>
      </c>
      <c r="T101" s="40" t="str">
        <f t="shared" si="59"/>
        <v/>
      </c>
      <c r="U101" s="40" t="str">
        <f t="shared" si="60"/>
        <v/>
      </c>
      <c r="Y101" s="40">
        <v>4212</v>
      </c>
      <c r="Z101" s="40" t="s">
        <v>59</v>
      </c>
      <c r="AB101" s="40" t="str">
        <f t="shared" si="61"/>
        <v>42</v>
      </c>
      <c r="AC101" s="40" t="str">
        <f t="shared" si="62"/>
        <v>421</v>
      </c>
      <c r="AE101" s="90" t="s">
        <v>1621</v>
      </c>
      <c r="AF101" s="40" t="s">
        <v>1622</v>
      </c>
      <c r="AG101" s="40" t="str">
        <f t="shared" si="63"/>
        <v>A679072</v>
      </c>
      <c r="AH101" s="40" t="s">
        <v>3929</v>
      </c>
    </row>
    <row r="102" spans="1:34">
      <c r="A102" s="330"/>
      <c r="B102" s="45" t="str">
        <f t="shared" si="53"/>
        <v/>
      </c>
      <c r="C102" s="332"/>
      <c r="D102" s="45" t="str">
        <f t="shared" si="54"/>
        <v/>
      </c>
      <c r="E102" s="82"/>
      <c r="F102" s="45" t="str">
        <f t="shared" si="55"/>
        <v/>
      </c>
      <c r="G102" s="45" t="str">
        <f t="shared" si="56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57"/>
        <v/>
      </c>
      <c r="S102" s="40" t="str">
        <f t="shared" si="58"/>
        <v/>
      </c>
      <c r="T102" s="40" t="str">
        <f t="shared" si="59"/>
        <v/>
      </c>
      <c r="U102" s="40" t="str">
        <f t="shared" si="60"/>
        <v/>
      </c>
      <c r="Y102" s="40">
        <v>4213</v>
      </c>
      <c r="Z102" s="40" t="s">
        <v>158</v>
      </c>
      <c r="AB102" s="40" t="str">
        <f t="shared" si="61"/>
        <v>42</v>
      </c>
      <c r="AC102" s="40" t="str">
        <f t="shared" si="62"/>
        <v>421</v>
      </c>
      <c r="AE102" s="90" t="s">
        <v>1623</v>
      </c>
      <c r="AF102" s="40" t="s">
        <v>1624</v>
      </c>
      <c r="AG102" s="40" t="str">
        <f t="shared" si="63"/>
        <v>A679072</v>
      </c>
      <c r="AH102" s="40" t="s">
        <v>3929</v>
      </c>
    </row>
    <row r="103" spans="1:34">
      <c r="A103" s="330"/>
      <c r="B103" s="45" t="str">
        <f t="shared" si="53"/>
        <v/>
      </c>
      <c r="C103" s="332"/>
      <c r="D103" s="45" t="str">
        <f t="shared" si="54"/>
        <v/>
      </c>
      <c r="E103" s="82"/>
      <c r="F103" s="45" t="str">
        <f t="shared" si="55"/>
        <v/>
      </c>
      <c r="G103" s="45" t="str">
        <f t="shared" si="56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57"/>
        <v/>
      </c>
      <c r="S103" s="40" t="str">
        <f t="shared" si="58"/>
        <v/>
      </c>
      <c r="T103" s="40" t="str">
        <f t="shared" si="59"/>
        <v/>
      </c>
      <c r="U103" s="40" t="str">
        <f t="shared" si="60"/>
        <v/>
      </c>
      <c r="Y103" s="40">
        <v>4214</v>
      </c>
      <c r="Z103" s="40" t="s">
        <v>159</v>
      </c>
      <c r="AB103" s="40" t="str">
        <f t="shared" si="61"/>
        <v>42</v>
      </c>
      <c r="AC103" s="40" t="str">
        <f t="shared" si="62"/>
        <v>421</v>
      </c>
      <c r="AE103" s="90" t="s">
        <v>1625</v>
      </c>
      <c r="AF103" s="40" t="s">
        <v>1626</v>
      </c>
      <c r="AG103" s="40" t="str">
        <f t="shared" si="63"/>
        <v>A679072</v>
      </c>
      <c r="AH103" s="40" t="s">
        <v>3929</v>
      </c>
    </row>
    <row r="104" spans="1:34">
      <c r="A104" s="330"/>
      <c r="B104" s="45" t="str">
        <f t="shared" si="53"/>
        <v/>
      </c>
      <c r="C104" s="332"/>
      <c r="D104" s="45" t="str">
        <f t="shared" si="54"/>
        <v/>
      </c>
      <c r="E104" s="82"/>
      <c r="F104" s="45" t="str">
        <f t="shared" si="55"/>
        <v/>
      </c>
      <c r="G104" s="45" t="str">
        <f t="shared" si="56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57"/>
        <v/>
      </c>
      <c r="S104" s="40" t="str">
        <f t="shared" si="58"/>
        <v/>
      </c>
      <c r="T104" s="40" t="str">
        <f t="shared" si="59"/>
        <v/>
      </c>
      <c r="U104" s="40" t="str">
        <f t="shared" si="60"/>
        <v/>
      </c>
      <c r="Y104" s="40">
        <v>4221</v>
      </c>
      <c r="Z104" s="40" t="s">
        <v>94</v>
      </c>
      <c r="AB104" s="40" t="str">
        <f t="shared" si="61"/>
        <v>42</v>
      </c>
      <c r="AC104" s="40" t="str">
        <f t="shared" si="62"/>
        <v>422</v>
      </c>
      <c r="AE104" s="90" t="s">
        <v>1627</v>
      </c>
      <c r="AF104" s="40" t="s">
        <v>1628</v>
      </c>
      <c r="AG104" s="40" t="str">
        <f t="shared" si="63"/>
        <v>A679072</v>
      </c>
      <c r="AH104" s="40" t="s">
        <v>3929</v>
      </c>
    </row>
    <row r="105" spans="1:34">
      <c r="A105" s="330"/>
      <c r="B105" s="45" t="str">
        <f t="shared" si="53"/>
        <v/>
      </c>
      <c r="C105" s="332"/>
      <c r="D105" s="45" t="str">
        <f t="shared" si="54"/>
        <v/>
      </c>
      <c r="E105" s="82"/>
      <c r="F105" s="45" t="str">
        <f t="shared" si="55"/>
        <v/>
      </c>
      <c r="G105" s="45" t="str">
        <f t="shared" si="56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57"/>
        <v/>
      </c>
      <c r="S105" s="40" t="str">
        <f t="shared" si="58"/>
        <v/>
      </c>
      <c r="T105" s="40" t="str">
        <f t="shared" si="59"/>
        <v/>
      </c>
      <c r="U105" s="40" t="str">
        <f t="shared" si="60"/>
        <v/>
      </c>
      <c r="Y105" s="40">
        <v>4222</v>
      </c>
      <c r="Z105" s="40" t="s">
        <v>105</v>
      </c>
      <c r="AB105" s="40" t="str">
        <f t="shared" si="61"/>
        <v>42</v>
      </c>
      <c r="AC105" s="40" t="str">
        <f t="shared" si="62"/>
        <v>422</v>
      </c>
      <c r="AE105" s="90" t="s">
        <v>1629</v>
      </c>
      <c r="AF105" s="40" t="s">
        <v>1630</v>
      </c>
      <c r="AG105" s="40" t="str">
        <f t="shared" si="63"/>
        <v>A679072</v>
      </c>
      <c r="AH105" s="40" t="s">
        <v>3929</v>
      </c>
    </row>
    <row r="106" spans="1:34">
      <c r="A106" s="330"/>
      <c r="B106" s="45" t="str">
        <f t="shared" si="53"/>
        <v/>
      </c>
      <c r="C106" s="332"/>
      <c r="D106" s="45" t="str">
        <f t="shared" si="54"/>
        <v/>
      </c>
      <c r="E106" s="82"/>
      <c r="F106" s="45" t="str">
        <f t="shared" si="55"/>
        <v/>
      </c>
      <c r="G106" s="45" t="str">
        <f t="shared" si="56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57"/>
        <v/>
      </c>
      <c r="S106" s="40" t="str">
        <f t="shared" si="58"/>
        <v/>
      </c>
      <c r="T106" s="40" t="str">
        <f t="shared" si="59"/>
        <v/>
      </c>
      <c r="U106" s="40" t="str">
        <f t="shared" si="60"/>
        <v/>
      </c>
      <c r="Y106" s="40">
        <v>4223</v>
      </c>
      <c r="Z106" s="40" t="s">
        <v>118</v>
      </c>
      <c r="AB106" s="40" t="str">
        <f t="shared" si="61"/>
        <v>42</v>
      </c>
      <c r="AC106" s="40" t="str">
        <f t="shared" si="62"/>
        <v>422</v>
      </c>
      <c r="AE106" s="90" t="s">
        <v>1631</v>
      </c>
      <c r="AF106" s="40" t="s">
        <v>1632</v>
      </c>
      <c r="AG106" s="40" t="str">
        <f t="shared" si="63"/>
        <v>A679072</v>
      </c>
      <c r="AH106" s="40" t="s">
        <v>3929</v>
      </c>
    </row>
    <row r="107" spans="1:34">
      <c r="A107" s="330"/>
      <c r="B107" s="45" t="str">
        <f t="shared" si="53"/>
        <v/>
      </c>
      <c r="C107" s="332"/>
      <c r="D107" s="45" t="str">
        <f t="shared" si="54"/>
        <v/>
      </c>
      <c r="E107" s="82"/>
      <c r="F107" s="45" t="str">
        <f t="shared" si="55"/>
        <v/>
      </c>
      <c r="G107" s="45" t="str">
        <f t="shared" si="56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57"/>
        <v/>
      </c>
      <c r="S107" s="40" t="str">
        <f t="shared" si="58"/>
        <v/>
      </c>
      <c r="T107" s="40" t="str">
        <f t="shared" si="59"/>
        <v/>
      </c>
      <c r="U107" s="40" t="str">
        <f t="shared" si="60"/>
        <v/>
      </c>
      <c r="Y107" s="40">
        <v>4224</v>
      </c>
      <c r="Z107" s="40" t="s">
        <v>111</v>
      </c>
      <c r="AB107" s="40" t="str">
        <f t="shared" si="61"/>
        <v>42</v>
      </c>
      <c r="AC107" s="40" t="str">
        <f t="shared" si="62"/>
        <v>422</v>
      </c>
      <c r="AE107" s="90" t="s">
        <v>1633</v>
      </c>
      <c r="AF107" s="40" t="s">
        <v>1634</v>
      </c>
      <c r="AG107" s="40" t="str">
        <f t="shared" si="63"/>
        <v>A679072</v>
      </c>
      <c r="AH107" s="40" t="s">
        <v>3929</v>
      </c>
    </row>
    <row r="108" spans="1:34">
      <c r="A108" s="330"/>
      <c r="B108" s="45" t="str">
        <f t="shared" si="53"/>
        <v/>
      </c>
      <c r="C108" s="332"/>
      <c r="D108" s="45" t="str">
        <f t="shared" si="54"/>
        <v/>
      </c>
      <c r="E108" s="82"/>
      <c r="F108" s="45" t="str">
        <f t="shared" si="55"/>
        <v/>
      </c>
      <c r="G108" s="45" t="str">
        <f t="shared" si="56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57"/>
        <v/>
      </c>
      <c r="S108" s="40" t="str">
        <f t="shared" si="58"/>
        <v/>
      </c>
      <c r="T108" s="40" t="str">
        <f t="shared" si="59"/>
        <v/>
      </c>
      <c r="U108" s="40" t="str">
        <f t="shared" si="60"/>
        <v/>
      </c>
      <c r="Y108" s="40">
        <v>4225</v>
      </c>
      <c r="Z108" s="40" t="s">
        <v>115</v>
      </c>
      <c r="AB108" s="40" t="str">
        <f t="shared" si="61"/>
        <v>42</v>
      </c>
      <c r="AC108" s="40" t="str">
        <f t="shared" si="62"/>
        <v>422</v>
      </c>
      <c r="AE108" s="90" t="s">
        <v>1635</v>
      </c>
      <c r="AF108" s="40" t="s">
        <v>1636</v>
      </c>
      <c r="AG108" s="40" t="str">
        <f t="shared" si="63"/>
        <v>A679072</v>
      </c>
      <c r="AH108" s="40" t="s">
        <v>3929</v>
      </c>
    </row>
    <row r="109" spans="1:34">
      <c r="A109" s="330"/>
      <c r="B109" s="45" t="str">
        <f t="shared" si="53"/>
        <v/>
      </c>
      <c r="C109" s="332"/>
      <c r="D109" s="45" t="str">
        <f t="shared" si="54"/>
        <v/>
      </c>
      <c r="E109" s="82"/>
      <c r="F109" s="45" t="str">
        <f t="shared" si="55"/>
        <v/>
      </c>
      <c r="G109" s="45" t="str">
        <f t="shared" si="56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57"/>
        <v/>
      </c>
      <c r="S109" s="40" t="str">
        <f t="shared" si="58"/>
        <v/>
      </c>
      <c r="T109" s="40" t="str">
        <f t="shared" si="59"/>
        <v/>
      </c>
      <c r="U109" s="40" t="str">
        <f t="shared" si="60"/>
        <v/>
      </c>
      <c r="Y109" s="40">
        <v>4226</v>
      </c>
      <c r="Z109" s="40" t="s">
        <v>160</v>
      </c>
      <c r="AB109" s="40" t="str">
        <f t="shared" si="61"/>
        <v>42</v>
      </c>
      <c r="AC109" s="40" t="str">
        <f t="shared" si="62"/>
        <v>422</v>
      </c>
      <c r="AE109" s="90" t="s">
        <v>1637</v>
      </c>
      <c r="AF109" s="40" t="s">
        <v>1638</v>
      </c>
      <c r="AG109" s="40" t="str">
        <f t="shared" si="63"/>
        <v>A679072</v>
      </c>
      <c r="AH109" s="40" t="s">
        <v>3929</v>
      </c>
    </row>
    <row r="110" spans="1:34">
      <c r="A110" s="330"/>
      <c r="B110" s="45" t="str">
        <f t="shared" si="53"/>
        <v/>
      </c>
      <c r="C110" s="332"/>
      <c r="D110" s="45" t="str">
        <f t="shared" si="54"/>
        <v/>
      </c>
      <c r="E110" s="82"/>
      <c r="F110" s="45" t="str">
        <f t="shared" si="55"/>
        <v/>
      </c>
      <c r="G110" s="45" t="str">
        <f t="shared" si="56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57"/>
        <v/>
      </c>
      <c r="S110" s="40" t="str">
        <f t="shared" si="58"/>
        <v/>
      </c>
      <c r="T110" s="40" t="str">
        <f t="shared" si="59"/>
        <v/>
      </c>
      <c r="U110" s="40" t="str">
        <f t="shared" si="60"/>
        <v/>
      </c>
      <c r="Y110" s="40">
        <v>4227</v>
      </c>
      <c r="Z110" s="40" t="s">
        <v>128</v>
      </c>
      <c r="AB110" s="40" t="str">
        <f t="shared" si="61"/>
        <v>42</v>
      </c>
      <c r="AC110" s="40" t="str">
        <f t="shared" si="62"/>
        <v>422</v>
      </c>
      <c r="AE110" s="90" t="s">
        <v>1639</v>
      </c>
      <c r="AF110" s="40" t="s">
        <v>1640</v>
      </c>
      <c r="AG110" s="40" t="str">
        <f t="shared" si="63"/>
        <v>A679072</v>
      </c>
      <c r="AH110" s="40" t="s">
        <v>3929</v>
      </c>
    </row>
    <row r="111" spans="1:34">
      <c r="A111" s="330"/>
      <c r="B111" s="45" t="str">
        <f t="shared" si="53"/>
        <v/>
      </c>
      <c r="C111" s="332"/>
      <c r="D111" s="45" t="str">
        <f t="shared" si="54"/>
        <v/>
      </c>
      <c r="E111" s="82"/>
      <c r="F111" s="45" t="str">
        <f t="shared" si="55"/>
        <v/>
      </c>
      <c r="G111" s="45" t="str">
        <f t="shared" si="56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57"/>
        <v/>
      </c>
      <c r="S111" s="40" t="str">
        <f t="shared" si="58"/>
        <v/>
      </c>
      <c r="T111" s="40" t="str">
        <f t="shared" si="59"/>
        <v/>
      </c>
      <c r="U111" s="40" t="str">
        <f t="shared" si="60"/>
        <v/>
      </c>
      <c r="Y111" s="40">
        <v>4231</v>
      </c>
      <c r="Z111" s="40" t="s">
        <v>161</v>
      </c>
      <c r="AB111" s="40" t="str">
        <f t="shared" si="61"/>
        <v>42</v>
      </c>
      <c r="AC111" s="40" t="str">
        <f t="shared" si="62"/>
        <v>423</v>
      </c>
      <c r="AE111" s="90" t="s">
        <v>1641</v>
      </c>
      <c r="AF111" s="40" t="s">
        <v>1642</v>
      </c>
      <c r="AG111" s="40" t="str">
        <f t="shared" si="63"/>
        <v>A679072</v>
      </c>
      <c r="AH111" s="40" t="s">
        <v>3929</v>
      </c>
    </row>
    <row r="112" spans="1:34">
      <c r="A112" s="330"/>
      <c r="B112" s="45" t="str">
        <f t="shared" si="53"/>
        <v/>
      </c>
      <c r="C112" s="332"/>
      <c r="D112" s="45" t="str">
        <f t="shared" si="54"/>
        <v/>
      </c>
      <c r="E112" s="82"/>
      <c r="F112" s="45" t="str">
        <f t="shared" si="55"/>
        <v/>
      </c>
      <c r="G112" s="45" t="str">
        <f t="shared" si="56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57"/>
        <v/>
      </c>
      <c r="S112" s="40" t="str">
        <f t="shared" si="58"/>
        <v/>
      </c>
      <c r="T112" s="40" t="str">
        <f t="shared" si="59"/>
        <v/>
      </c>
      <c r="U112" s="40" t="str">
        <f t="shared" si="60"/>
        <v/>
      </c>
      <c r="Y112" s="40">
        <v>4233</v>
      </c>
      <c r="Z112" s="40" t="s">
        <v>169</v>
      </c>
      <c r="AB112" s="40" t="str">
        <f t="shared" si="61"/>
        <v>42</v>
      </c>
      <c r="AC112" s="40" t="str">
        <f t="shared" si="62"/>
        <v>423</v>
      </c>
      <c r="AE112" s="90" t="s">
        <v>1643</v>
      </c>
      <c r="AF112" s="40" t="s">
        <v>1644</v>
      </c>
      <c r="AG112" s="40" t="str">
        <f t="shared" si="63"/>
        <v>A679072</v>
      </c>
      <c r="AH112" s="40" t="s">
        <v>3929</v>
      </c>
    </row>
    <row r="113" spans="1:34">
      <c r="A113" s="330"/>
      <c r="B113" s="45" t="str">
        <f t="shared" si="53"/>
        <v/>
      </c>
      <c r="C113" s="332"/>
      <c r="D113" s="45" t="str">
        <f t="shared" si="54"/>
        <v/>
      </c>
      <c r="E113" s="82"/>
      <c r="F113" s="45" t="str">
        <f t="shared" si="55"/>
        <v/>
      </c>
      <c r="G113" s="45" t="str">
        <f t="shared" si="56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57"/>
        <v/>
      </c>
      <c r="S113" s="40" t="str">
        <f t="shared" si="58"/>
        <v/>
      </c>
      <c r="T113" s="40" t="str">
        <f t="shared" si="59"/>
        <v/>
      </c>
      <c r="U113" s="40" t="str">
        <f t="shared" si="60"/>
        <v/>
      </c>
      <c r="Y113" s="40">
        <v>4241</v>
      </c>
      <c r="Z113" s="40" t="s">
        <v>106</v>
      </c>
      <c r="AB113" s="40" t="str">
        <f t="shared" si="61"/>
        <v>42</v>
      </c>
      <c r="AC113" s="40" t="str">
        <f t="shared" si="62"/>
        <v>424</v>
      </c>
      <c r="AE113" s="90" t="s">
        <v>1645</v>
      </c>
      <c r="AF113" s="40" t="s">
        <v>1646</v>
      </c>
      <c r="AG113" s="40" t="str">
        <f t="shared" si="63"/>
        <v>A679072</v>
      </c>
      <c r="AH113" s="40" t="s">
        <v>3929</v>
      </c>
    </row>
    <row r="114" spans="1:34">
      <c r="A114" s="330"/>
      <c r="B114" s="45" t="str">
        <f t="shared" si="53"/>
        <v/>
      </c>
      <c r="C114" s="332"/>
      <c r="D114" s="45" t="str">
        <f t="shared" si="54"/>
        <v/>
      </c>
      <c r="E114" s="82"/>
      <c r="F114" s="45" t="str">
        <f t="shared" si="55"/>
        <v/>
      </c>
      <c r="G114" s="45" t="str">
        <f t="shared" si="56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57"/>
        <v/>
      </c>
      <c r="S114" s="40" t="str">
        <f t="shared" si="58"/>
        <v/>
      </c>
      <c r="T114" s="40" t="str">
        <f t="shared" si="59"/>
        <v/>
      </c>
      <c r="U114" s="40" t="str">
        <f t="shared" si="60"/>
        <v/>
      </c>
      <c r="Y114" s="40">
        <v>4242</v>
      </c>
      <c r="Z114" s="40" t="s">
        <v>138</v>
      </c>
      <c r="AB114" s="40" t="str">
        <f t="shared" si="61"/>
        <v>42</v>
      </c>
      <c r="AC114" s="40" t="str">
        <f t="shared" si="62"/>
        <v>424</v>
      </c>
      <c r="AE114" s="90" t="s">
        <v>1647</v>
      </c>
      <c r="AF114" s="40" t="s">
        <v>1648</v>
      </c>
      <c r="AG114" s="40" t="str">
        <f t="shared" si="63"/>
        <v>A679072</v>
      </c>
      <c r="AH114" s="40" t="s">
        <v>3929</v>
      </c>
    </row>
    <row r="115" spans="1:34">
      <c r="A115" s="330"/>
      <c r="B115" s="45" t="str">
        <f t="shared" si="53"/>
        <v/>
      </c>
      <c r="C115" s="332"/>
      <c r="D115" s="45" t="str">
        <f t="shared" si="54"/>
        <v/>
      </c>
      <c r="E115" s="82"/>
      <c r="F115" s="45" t="str">
        <f t="shared" si="55"/>
        <v/>
      </c>
      <c r="G115" s="45" t="str">
        <f t="shared" si="56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57"/>
        <v/>
      </c>
      <c r="S115" s="40" t="str">
        <f t="shared" si="58"/>
        <v/>
      </c>
      <c r="T115" s="40" t="str">
        <f t="shared" si="59"/>
        <v/>
      </c>
      <c r="U115" s="40" t="str">
        <f t="shared" si="60"/>
        <v/>
      </c>
      <c r="Y115" s="40">
        <v>4244</v>
      </c>
      <c r="Z115" s="40" t="s">
        <v>170</v>
      </c>
      <c r="AB115" s="40" t="str">
        <f t="shared" si="61"/>
        <v>42</v>
      </c>
      <c r="AC115" s="40" t="str">
        <f t="shared" si="62"/>
        <v>424</v>
      </c>
      <c r="AE115" s="90" t="s">
        <v>1649</v>
      </c>
      <c r="AF115" s="40" t="s">
        <v>1650</v>
      </c>
      <c r="AG115" s="40" t="str">
        <f t="shared" si="63"/>
        <v>A679072</v>
      </c>
      <c r="AH115" s="40" t="s">
        <v>3929</v>
      </c>
    </row>
    <row r="116" spans="1:34">
      <c r="A116" s="330"/>
      <c r="B116" s="45" t="str">
        <f t="shared" si="53"/>
        <v/>
      </c>
      <c r="C116" s="332"/>
      <c r="D116" s="45" t="str">
        <f t="shared" si="54"/>
        <v/>
      </c>
      <c r="E116" s="82"/>
      <c r="F116" s="45" t="str">
        <f t="shared" si="55"/>
        <v/>
      </c>
      <c r="G116" s="45" t="str">
        <f t="shared" si="56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57"/>
        <v/>
      </c>
      <c r="S116" s="40" t="str">
        <f t="shared" si="58"/>
        <v/>
      </c>
      <c r="T116" s="40" t="str">
        <f t="shared" si="59"/>
        <v/>
      </c>
      <c r="U116" s="40" t="str">
        <f t="shared" si="60"/>
        <v/>
      </c>
      <c r="Y116" s="40">
        <v>4251</v>
      </c>
      <c r="Z116" s="40" t="s">
        <v>162</v>
      </c>
      <c r="AB116" s="40" t="str">
        <f t="shared" si="61"/>
        <v>42</v>
      </c>
      <c r="AC116" s="40" t="str">
        <f t="shared" si="62"/>
        <v>425</v>
      </c>
      <c r="AE116" s="90" t="s">
        <v>2028</v>
      </c>
      <c r="AF116" s="40" t="s">
        <v>2029</v>
      </c>
      <c r="AG116" s="40" t="str">
        <f t="shared" si="63"/>
        <v>A679072</v>
      </c>
      <c r="AH116" s="40" t="s">
        <v>3929</v>
      </c>
    </row>
    <row r="117" spans="1:34">
      <c r="A117" s="330"/>
      <c r="B117" s="45" t="str">
        <f t="shared" si="53"/>
        <v/>
      </c>
      <c r="C117" s="332"/>
      <c r="D117" s="45" t="str">
        <f t="shared" si="54"/>
        <v/>
      </c>
      <c r="E117" s="82"/>
      <c r="F117" s="45" t="str">
        <f t="shared" si="55"/>
        <v/>
      </c>
      <c r="G117" s="45" t="str">
        <f t="shared" si="56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57"/>
        <v/>
      </c>
      <c r="S117" s="40" t="str">
        <f t="shared" si="58"/>
        <v/>
      </c>
      <c r="T117" s="40" t="str">
        <f t="shared" si="59"/>
        <v/>
      </c>
      <c r="U117" s="40" t="str">
        <f t="shared" si="60"/>
        <v/>
      </c>
      <c r="Y117" s="40">
        <v>4252</v>
      </c>
      <c r="Z117" s="40" t="s">
        <v>163</v>
      </c>
      <c r="AB117" s="40" t="str">
        <f t="shared" si="61"/>
        <v>42</v>
      </c>
      <c r="AC117" s="40" t="str">
        <f t="shared" si="62"/>
        <v>425</v>
      </c>
      <c r="AE117" s="90" t="s">
        <v>2030</v>
      </c>
      <c r="AF117" s="40" t="s">
        <v>2031</v>
      </c>
      <c r="AG117" s="40" t="str">
        <f t="shared" si="63"/>
        <v>A679072</v>
      </c>
      <c r="AH117" s="40" t="s">
        <v>3929</v>
      </c>
    </row>
    <row r="118" spans="1:34">
      <c r="A118" s="330"/>
      <c r="B118" s="45" t="str">
        <f t="shared" si="53"/>
        <v/>
      </c>
      <c r="C118" s="332"/>
      <c r="D118" s="45" t="str">
        <f t="shared" si="54"/>
        <v/>
      </c>
      <c r="E118" s="82"/>
      <c r="F118" s="45" t="str">
        <f t="shared" si="55"/>
        <v/>
      </c>
      <c r="G118" s="45" t="str">
        <f t="shared" si="56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57"/>
        <v/>
      </c>
      <c r="S118" s="40" t="str">
        <f t="shared" si="58"/>
        <v/>
      </c>
      <c r="T118" s="40" t="str">
        <f t="shared" si="59"/>
        <v/>
      </c>
      <c r="U118" s="40" t="str">
        <f t="shared" si="60"/>
        <v/>
      </c>
      <c r="Y118" s="40">
        <v>4262</v>
      </c>
      <c r="Z118" s="40" t="s">
        <v>107</v>
      </c>
      <c r="AB118" s="40" t="str">
        <f t="shared" si="61"/>
        <v>42</v>
      </c>
      <c r="AC118" s="40" t="str">
        <f t="shared" si="62"/>
        <v>426</v>
      </c>
      <c r="AE118" s="90" t="s">
        <v>2032</v>
      </c>
      <c r="AF118" s="40" t="s">
        <v>2033</v>
      </c>
      <c r="AG118" s="40" t="str">
        <f t="shared" si="63"/>
        <v>A679072</v>
      </c>
      <c r="AH118" s="40" t="s">
        <v>3929</v>
      </c>
    </row>
    <row r="119" spans="1:34">
      <c r="A119" s="330"/>
      <c r="B119" s="45" t="str">
        <f t="shared" si="53"/>
        <v/>
      </c>
      <c r="C119" s="332"/>
      <c r="D119" s="45" t="str">
        <f t="shared" si="54"/>
        <v/>
      </c>
      <c r="E119" s="82"/>
      <c r="F119" s="45" t="str">
        <f t="shared" si="55"/>
        <v/>
      </c>
      <c r="G119" s="45" t="str">
        <f t="shared" si="56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57"/>
        <v/>
      </c>
      <c r="S119" s="40" t="str">
        <f t="shared" si="58"/>
        <v/>
      </c>
      <c r="T119" s="40" t="str">
        <f t="shared" si="59"/>
        <v/>
      </c>
      <c r="U119" s="40" t="str">
        <f t="shared" si="60"/>
        <v/>
      </c>
      <c r="Y119" s="40">
        <v>4263</v>
      </c>
      <c r="Z119" s="40" t="s">
        <v>164</v>
      </c>
      <c r="AB119" s="40" t="str">
        <f t="shared" si="61"/>
        <v>42</v>
      </c>
      <c r="AC119" s="40" t="str">
        <f t="shared" si="62"/>
        <v>426</v>
      </c>
      <c r="AE119" s="90" t="s">
        <v>2034</v>
      </c>
      <c r="AF119" s="40" t="s">
        <v>2035</v>
      </c>
      <c r="AG119" s="40" t="str">
        <f t="shared" si="63"/>
        <v>A679072</v>
      </c>
      <c r="AH119" s="40" t="s">
        <v>3929</v>
      </c>
    </row>
    <row r="120" spans="1:34">
      <c r="A120" s="330"/>
      <c r="B120" s="45" t="str">
        <f t="shared" si="53"/>
        <v/>
      </c>
      <c r="C120" s="332"/>
      <c r="D120" s="45" t="str">
        <f t="shared" si="54"/>
        <v/>
      </c>
      <c r="E120" s="82"/>
      <c r="F120" s="45" t="str">
        <f t="shared" si="55"/>
        <v/>
      </c>
      <c r="G120" s="45" t="str">
        <f t="shared" si="56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57"/>
        <v/>
      </c>
      <c r="S120" s="40" t="str">
        <f t="shared" si="58"/>
        <v/>
      </c>
      <c r="T120" s="40" t="str">
        <f t="shared" si="59"/>
        <v/>
      </c>
      <c r="U120" s="40" t="str">
        <f t="shared" si="60"/>
        <v/>
      </c>
      <c r="Y120" s="40">
        <v>4264</v>
      </c>
      <c r="Z120" s="40" t="s">
        <v>119</v>
      </c>
      <c r="AB120" s="40" t="str">
        <f t="shared" si="61"/>
        <v>42</v>
      </c>
      <c r="AC120" s="40" t="str">
        <f t="shared" si="62"/>
        <v>426</v>
      </c>
      <c r="AE120" s="90" t="s">
        <v>2036</v>
      </c>
      <c r="AF120" s="40" t="s">
        <v>2037</v>
      </c>
      <c r="AG120" s="40" t="str">
        <f t="shared" si="63"/>
        <v>A679072</v>
      </c>
      <c r="AH120" s="40" t="s">
        <v>3929</v>
      </c>
    </row>
    <row r="121" spans="1:34">
      <c r="A121" s="330"/>
      <c r="B121" s="45" t="str">
        <f t="shared" si="53"/>
        <v/>
      </c>
      <c r="C121" s="332"/>
      <c r="D121" s="45" t="str">
        <f t="shared" si="54"/>
        <v/>
      </c>
      <c r="E121" s="82"/>
      <c r="F121" s="45" t="str">
        <f t="shared" si="55"/>
        <v/>
      </c>
      <c r="G121" s="45" t="str">
        <f t="shared" si="56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57"/>
        <v/>
      </c>
      <c r="S121" s="40" t="str">
        <f t="shared" si="58"/>
        <v/>
      </c>
      <c r="T121" s="40" t="str">
        <f t="shared" si="59"/>
        <v/>
      </c>
      <c r="U121" s="40" t="str">
        <f t="shared" si="60"/>
        <v/>
      </c>
      <c r="Y121" s="40">
        <v>4312</v>
      </c>
      <c r="Z121" s="40" t="s">
        <v>121</v>
      </c>
      <c r="AB121" s="40" t="str">
        <f t="shared" si="61"/>
        <v>43</v>
      </c>
      <c r="AC121" s="40" t="str">
        <f t="shared" si="62"/>
        <v>431</v>
      </c>
      <c r="AE121" s="90" t="s">
        <v>2038</v>
      </c>
      <c r="AF121" s="40" t="s">
        <v>1844</v>
      </c>
      <c r="AG121" s="40" t="str">
        <f t="shared" si="63"/>
        <v>A679072</v>
      </c>
      <c r="AH121" s="40" t="s">
        <v>3929</v>
      </c>
    </row>
    <row r="122" spans="1:34">
      <c r="A122" s="330"/>
      <c r="B122" s="45" t="str">
        <f t="shared" si="53"/>
        <v/>
      </c>
      <c r="C122" s="332"/>
      <c r="D122" s="45" t="str">
        <f t="shared" si="54"/>
        <v/>
      </c>
      <c r="E122" s="82"/>
      <c r="F122" s="45" t="str">
        <f t="shared" si="55"/>
        <v/>
      </c>
      <c r="G122" s="45" t="str">
        <f t="shared" si="56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57"/>
        <v/>
      </c>
      <c r="S122" s="40" t="str">
        <f t="shared" si="58"/>
        <v/>
      </c>
      <c r="T122" s="40" t="str">
        <f t="shared" si="59"/>
        <v/>
      </c>
      <c r="U122" s="40" t="str">
        <f t="shared" si="60"/>
        <v/>
      </c>
      <c r="Y122" s="40">
        <v>4411</v>
      </c>
      <c r="Z122" s="40" t="s">
        <v>165</v>
      </c>
      <c r="AB122" s="40" t="str">
        <f t="shared" si="61"/>
        <v>44</v>
      </c>
      <c r="AC122" s="40" t="str">
        <f t="shared" si="62"/>
        <v>441</v>
      </c>
      <c r="AE122" s="90" t="s">
        <v>2039</v>
      </c>
      <c r="AF122" s="40" t="s">
        <v>2040</v>
      </c>
      <c r="AG122" s="40" t="str">
        <f t="shared" si="63"/>
        <v>A679072</v>
      </c>
      <c r="AH122" s="40" t="s">
        <v>3929</v>
      </c>
    </row>
    <row r="123" spans="1:34">
      <c r="A123" s="330"/>
      <c r="B123" s="45" t="str">
        <f t="shared" si="53"/>
        <v/>
      </c>
      <c r="C123" s="332"/>
      <c r="D123" s="45" t="str">
        <f t="shared" si="54"/>
        <v/>
      </c>
      <c r="E123" s="82"/>
      <c r="F123" s="45" t="str">
        <f t="shared" si="55"/>
        <v/>
      </c>
      <c r="G123" s="45" t="str">
        <f t="shared" si="56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57"/>
        <v/>
      </c>
      <c r="S123" s="40" t="str">
        <f t="shared" si="58"/>
        <v/>
      </c>
      <c r="T123" s="40" t="str">
        <f t="shared" si="59"/>
        <v/>
      </c>
      <c r="U123" s="40" t="str">
        <f t="shared" si="60"/>
        <v/>
      </c>
      <c r="Y123" s="40">
        <v>4511</v>
      </c>
      <c r="Z123" s="40" t="s">
        <v>120</v>
      </c>
      <c r="AB123" s="40" t="str">
        <f t="shared" si="61"/>
        <v>45</v>
      </c>
      <c r="AC123" s="40" t="str">
        <f t="shared" si="62"/>
        <v>451</v>
      </c>
      <c r="AE123" s="90" t="s">
        <v>2041</v>
      </c>
      <c r="AF123" s="40" t="s">
        <v>2042</v>
      </c>
      <c r="AG123" s="40" t="str">
        <f t="shared" si="63"/>
        <v>A679072</v>
      </c>
      <c r="AH123" s="40" t="s">
        <v>3929</v>
      </c>
    </row>
    <row r="124" spans="1:34">
      <c r="A124" s="330"/>
      <c r="B124" s="45" t="str">
        <f t="shared" si="53"/>
        <v/>
      </c>
      <c r="C124" s="332"/>
      <c r="D124" s="45" t="str">
        <f t="shared" si="54"/>
        <v/>
      </c>
      <c r="E124" s="82"/>
      <c r="F124" s="45" t="str">
        <f t="shared" si="55"/>
        <v/>
      </c>
      <c r="G124" s="45" t="str">
        <f t="shared" si="56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57"/>
        <v/>
      </c>
      <c r="S124" s="40" t="str">
        <f t="shared" si="58"/>
        <v/>
      </c>
      <c r="T124" s="40" t="str">
        <f t="shared" si="59"/>
        <v/>
      </c>
      <c r="U124" s="40" t="str">
        <f t="shared" si="60"/>
        <v/>
      </c>
      <c r="Y124" s="40">
        <v>4521</v>
      </c>
      <c r="Z124" s="40" t="s">
        <v>139</v>
      </c>
      <c r="AB124" s="40" t="str">
        <f t="shared" si="61"/>
        <v>45</v>
      </c>
      <c r="AC124" s="40" t="str">
        <f t="shared" si="62"/>
        <v>452</v>
      </c>
      <c r="AE124" s="90" t="s">
        <v>2043</v>
      </c>
      <c r="AF124" s="40" t="s">
        <v>2044</v>
      </c>
      <c r="AG124" s="40" t="str">
        <f t="shared" si="63"/>
        <v>A679072</v>
      </c>
      <c r="AH124" s="40" t="s">
        <v>3929</v>
      </c>
    </row>
    <row r="125" spans="1:34">
      <c r="A125" s="330"/>
      <c r="B125" s="45" t="str">
        <f t="shared" si="53"/>
        <v/>
      </c>
      <c r="C125" s="332"/>
      <c r="D125" s="45" t="str">
        <f t="shared" si="54"/>
        <v/>
      </c>
      <c r="E125" s="82"/>
      <c r="F125" s="45" t="str">
        <f t="shared" si="55"/>
        <v/>
      </c>
      <c r="G125" s="45" t="str">
        <f t="shared" si="56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57"/>
        <v/>
      </c>
      <c r="S125" s="40" t="str">
        <f t="shared" si="58"/>
        <v/>
      </c>
      <c r="T125" s="40" t="str">
        <f t="shared" si="59"/>
        <v/>
      </c>
      <c r="U125" s="40" t="str">
        <f t="shared" si="60"/>
        <v/>
      </c>
      <c r="Y125" s="40">
        <v>4531</v>
      </c>
      <c r="Z125" s="40" t="s">
        <v>182</v>
      </c>
      <c r="AB125" s="40" t="str">
        <f t="shared" si="61"/>
        <v>45</v>
      </c>
      <c r="AC125" s="40" t="str">
        <f t="shared" si="62"/>
        <v>453</v>
      </c>
      <c r="AE125" s="90" t="s">
        <v>2045</v>
      </c>
      <c r="AF125" s="40" t="s">
        <v>2046</v>
      </c>
      <c r="AG125" s="40" t="str">
        <f t="shared" si="63"/>
        <v>A679072</v>
      </c>
      <c r="AH125" s="40" t="s">
        <v>3929</v>
      </c>
    </row>
    <row r="126" spans="1:34">
      <c r="A126" s="330"/>
      <c r="B126" s="45" t="str">
        <f t="shared" si="53"/>
        <v/>
      </c>
      <c r="C126" s="332"/>
      <c r="D126" s="45" t="str">
        <f t="shared" si="54"/>
        <v/>
      </c>
      <c r="E126" s="82"/>
      <c r="F126" s="45" t="str">
        <f t="shared" si="55"/>
        <v/>
      </c>
      <c r="G126" s="45" t="str">
        <f t="shared" si="56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57"/>
        <v/>
      </c>
      <c r="S126" s="40" t="str">
        <f t="shared" si="58"/>
        <v/>
      </c>
      <c r="T126" s="40" t="str">
        <f t="shared" si="59"/>
        <v/>
      </c>
      <c r="U126" s="40" t="str">
        <f t="shared" si="60"/>
        <v/>
      </c>
      <c r="Y126" s="40">
        <v>4541</v>
      </c>
      <c r="Z126" s="40" t="s">
        <v>134</v>
      </c>
      <c r="AB126" s="40" t="str">
        <f t="shared" si="61"/>
        <v>45</v>
      </c>
      <c r="AC126" s="40" t="str">
        <f t="shared" si="62"/>
        <v>454</v>
      </c>
      <c r="AE126" s="90" t="s">
        <v>2047</v>
      </c>
      <c r="AF126" s="40" t="s">
        <v>2048</v>
      </c>
      <c r="AG126" s="40" t="str">
        <f t="shared" si="63"/>
        <v>A679072</v>
      </c>
      <c r="AH126" s="40" t="s">
        <v>3929</v>
      </c>
    </row>
    <row r="127" spans="1:34">
      <c r="A127" s="330"/>
      <c r="B127" s="45" t="str">
        <f t="shared" si="53"/>
        <v/>
      </c>
      <c r="C127" s="332"/>
      <c r="D127" s="45" t="str">
        <f t="shared" si="54"/>
        <v/>
      </c>
      <c r="E127" s="82"/>
      <c r="F127" s="45" t="str">
        <f t="shared" si="55"/>
        <v/>
      </c>
      <c r="G127" s="45" t="str">
        <f t="shared" si="56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57"/>
        <v/>
      </c>
      <c r="S127" s="40" t="str">
        <f t="shared" si="58"/>
        <v/>
      </c>
      <c r="T127" s="40" t="str">
        <f t="shared" si="59"/>
        <v/>
      </c>
      <c r="U127" s="40" t="str">
        <f t="shared" si="60"/>
        <v/>
      </c>
      <c r="Y127" s="40">
        <v>5121</v>
      </c>
      <c r="Z127" s="40" t="s">
        <v>190</v>
      </c>
      <c r="AB127" s="40" t="str">
        <f t="shared" si="61"/>
        <v>51</v>
      </c>
      <c r="AC127" s="40" t="str">
        <f t="shared" si="62"/>
        <v>512</v>
      </c>
      <c r="AE127" s="90" t="s">
        <v>2049</v>
      </c>
      <c r="AF127" s="40" t="s">
        <v>2050</v>
      </c>
      <c r="AG127" s="40" t="str">
        <f t="shared" si="63"/>
        <v>A679072</v>
      </c>
      <c r="AH127" s="40" t="s">
        <v>3929</v>
      </c>
    </row>
    <row r="128" spans="1:34">
      <c r="A128" s="330"/>
      <c r="B128" s="45" t="str">
        <f t="shared" si="53"/>
        <v/>
      </c>
      <c r="C128" s="332"/>
      <c r="D128" s="45" t="str">
        <f t="shared" si="54"/>
        <v/>
      </c>
      <c r="E128" s="82"/>
      <c r="F128" s="45" t="str">
        <f t="shared" si="55"/>
        <v/>
      </c>
      <c r="G128" s="45" t="str">
        <f t="shared" si="56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57"/>
        <v/>
      </c>
      <c r="S128" s="40" t="str">
        <f t="shared" si="58"/>
        <v/>
      </c>
      <c r="T128" s="40" t="str">
        <f t="shared" si="59"/>
        <v/>
      </c>
      <c r="U128" s="40" t="str">
        <f t="shared" si="60"/>
        <v/>
      </c>
      <c r="Y128" s="40">
        <v>5443</v>
      </c>
      <c r="Z128" s="40" t="s">
        <v>166</v>
      </c>
      <c r="AB128" s="40" t="str">
        <f t="shared" si="61"/>
        <v>54</v>
      </c>
      <c r="AC128" s="40" t="str">
        <f t="shared" si="62"/>
        <v>544</v>
      </c>
      <c r="AE128" s="90" t="s">
        <v>2051</v>
      </c>
      <c r="AF128" s="40" t="s">
        <v>2052</v>
      </c>
      <c r="AG128" s="40" t="str">
        <f t="shared" si="63"/>
        <v>A679072</v>
      </c>
      <c r="AH128" s="40" t="s">
        <v>3929</v>
      </c>
    </row>
    <row r="129" spans="1:34">
      <c r="A129" s="330"/>
      <c r="B129" s="45" t="str">
        <f t="shared" si="53"/>
        <v/>
      </c>
      <c r="C129" s="332"/>
      <c r="D129" s="45" t="str">
        <f t="shared" si="54"/>
        <v/>
      </c>
      <c r="E129" s="82"/>
      <c r="F129" s="45" t="str">
        <f t="shared" si="55"/>
        <v/>
      </c>
      <c r="G129" s="45" t="str">
        <f t="shared" si="56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57"/>
        <v/>
      </c>
      <c r="S129" s="40" t="str">
        <f t="shared" si="58"/>
        <v/>
      </c>
      <c r="T129" s="40" t="str">
        <f t="shared" si="59"/>
        <v/>
      </c>
      <c r="U129" s="40" t="str">
        <f t="shared" si="60"/>
        <v/>
      </c>
      <c r="Y129" s="40">
        <v>5121</v>
      </c>
      <c r="Z129" s="40" t="s">
        <v>632</v>
      </c>
      <c r="AB129" s="40" t="str">
        <f t="shared" si="61"/>
        <v>51</v>
      </c>
      <c r="AC129" s="40" t="str">
        <f t="shared" si="62"/>
        <v>512</v>
      </c>
      <c r="AE129" s="90" t="s">
        <v>2053</v>
      </c>
      <c r="AF129" s="40" t="s">
        <v>2054</v>
      </c>
      <c r="AG129" s="40" t="str">
        <f t="shared" si="63"/>
        <v>A679072</v>
      </c>
      <c r="AH129" s="40" t="s">
        <v>3929</v>
      </c>
    </row>
    <row r="130" spans="1:34">
      <c r="A130" s="330"/>
      <c r="B130" s="45" t="str">
        <f t="shared" si="53"/>
        <v/>
      </c>
      <c r="C130" s="332"/>
      <c r="D130" s="45" t="str">
        <f t="shared" si="54"/>
        <v/>
      </c>
      <c r="E130" s="82"/>
      <c r="F130" s="45" t="str">
        <f t="shared" si="55"/>
        <v/>
      </c>
      <c r="G130" s="45" t="str">
        <f t="shared" si="56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57"/>
        <v/>
      </c>
      <c r="S130" s="40" t="str">
        <f t="shared" si="58"/>
        <v/>
      </c>
      <c r="T130" s="40" t="str">
        <f t="shared" si="59"/>
        <v/>
      </c>
      <c r="U130" s="40" t="str">
        <f t="shared" si="60"/>
        <v/>
      </c>
      <c r="Y130" s="40">
        <v>5122</v>
      </c>
      <c r="Z130" s="40" t="s">
        <v>633</v>
      </c>
      <c r="AB130" s="40" t="str">
        <f t="shared" si="61"/>
        <v>51</v>
      </c>
      <c r="AC130" s="40" t="str">
        <f t="shared" si="62"/>
        <v>512</v>
      </c>
      <c r="AE130" s="90" t="s">
        <v>2055</v>
      </c>
      <c r="AF130" s="40" t="s">
        <v>2056</v>
      </c>
      <c r="AG130" s="40" t="str">
        <f t="shared" si="63"/>
        <v>A679072</v>
      </c>
      <c r="AH130" s="40" t="s">
        <v>3929</v>
      </c>
    </row>
    <row r="131" spans="1:34">
      <c r="A131" s="330"/>
      <c r="B131" s="45" t="str">
        <f t="shared" ref="B131:B194" si="64">IFERROR(VLOOKUP(A131,$V$6:$W$33,2,FALSE),"")</f>
        <v/>
      </c>
      <c r="C131" s="332"/>
      <c r="D131" s="45" t="str">
        <f t="shared" ref="D131:D194" si="65">IFERROR(VLOOKUP(C131,$Y$5:$AA$139,2,FALSE),"")</f>
        <v/>
      </c>
      <c r="E131" s="82"/>
      <c r="F131" s="45" t="str">
        <f t="shared" ref="F131:F194" si="66">IFERROR(VLOOKUP(E131,$AE$6:$AF$1100,2,FALSE),"")</f>
        <v/>
      </c>
      <c r="G131" s="45" t="str">
        <f t="shared" ref="G131:G194" si="67">IFERROR(VLOOKUP(E131,$AE$6:$AH$1100,4,FALSE),"")</f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57"/>
        <v/>
      </c>
      <c r="S131" s="40" t="str">
        <f t="shared" si="58"/>
        <v/>
      </c>
      <c r="T131" s="40" t="str">
        <f t="shared" si="59"/>
        <v/>
      </c>
      <c r="U131" s="40" t="str">
        <f t="shared" si="60"/>
        <v/>
      </c>
      <c r="Y131" s="40">
        <v>5141</v>
      </c>
      <c r="Z131" s="40" t="s">
        <v>634</v>
      </c>
      <c r="AB131" s="40" t="str">
        <f t="shared" si="61"/>
        <v>51</v>
      </c>
      <c r="AC131" s="40" t="str">
        <f t="shared" si="62"/>
        <v>514</v>
      </c>
      <c r="AE131" s="90" t="s">
        <v>4157</v>
      </c>
      <c r="AF131" s="40" t="s">
        <v>4158</v>
      </c>
      <c r="AG131" s="40" t="str">
        <f t="shared" si="63"/>
        <v>A679072</v>
      </c>
      <c r="AH131" s="40" t="s">
        <v>3929</v>
      </c>
    </row>
    <row r="132" spans="1:34">
      <c r="A132" s="330"/>
      <c r="B132" s="45" t="str">
        <f t="shared" si="64"/>
        <v/>
      </c>
      <c r="C132" s="332"/>
      <c r="D132" s="45" t="str">
        <f t="shared" si="65"/>
        <v/>
      </c>
      <c r="E132" s="82"/>
      <c r="F132" s="45" t="str">
        <f t="shared" si="66"/>
        <v/>
      </c>
      <c r="G132" s="45" t="str">
        <f t="shared" si="67"/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si="57"/>
        <v/>
      </c>
      <c r="S132" s="40" t="str">
        <f t="shared" si="58"/>
        <v/>
      </c>
      <c r="T132" s="40" t="str">
        <f t="shared" si="59"/>
        <v/>
      </c>
      <c r="U132" s="40" t="str">
        <f t="shared" si="60"/>
        <v/>
      </c>
      <c r="Y132" s="40">
        <v>5181</v>
      </c>
      <c r="Z132" s="40" t="s">
        <v>635</v>
      </c>
      <c r="AB132" s="40" t="str">
        <f t="shared" si="61"/>
        <v>51</v>
      </c>
      <c r="AC132" s="40" t="str">
        <f t="shared" si="62"/>
        <v>518</v>
      </c>
      <c r="AE132" s="90" t="s">
        <v>4159</v>
      </c>
      <c r="AF132" s="40" t="s">
        <v>4160</v>
      </c>
      <c r="AG132" s="40" t="str">
        <f t="shared" si="63"/>
        <v>A679072</v>
      </c>
      <c r="AH132" s="40" t="s">
        <v>3929</v>
      </c>
    </row>
    <row r="133" spans="1:34">
      <c r="A133" s="330"/>
      <c r="B133" s="45" t="str">
        <f t="shared" si="64"/>
        <v/>
      </c>
      <c r="C133" s="332"/>
      <c r="D133" s="45" t="str">
        <f t="shared" si="65"/>
        <v/>
      </c>
      <c r="E133" s="82"/>
      <c r="F133" s="45" t="str">
        <f t="shared" si="66"/>
        <v/>
      </c>
      <c r="G133" s="45" t="str">
        <f t="shared" si="67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57"/>
        <v/>
      </c>
      <c r="S133" s="40" t="str">
        <f t="shared" si="58"/>
        <v/>
      </c>
      <c r="T133" s="40" t="str">
        <f t="shared" si="59"/>
        <v/>
      </c>
      <c r="U133" s="40" t="str">
        <f t="shared" si="60"/>
        <v/>
      </c>
      <c r="Y133" s="40">
        <v>5183</v>
      </c>
      <c r="Z133" s="40" t="s">
        <v>636</v>
      </c>
      <c r="AB133" s="40" t="str">
        <f t="shared" si="61"/>
        <v>51</v>
      </c>
      <c r="AC133" s="40" t="str">
        <f t="shared" si="62"/>
        <v>518</v>
      </c>
      <c r="AE133" s="90" t="s">
        <v>4161</v>
      </c>
      <c r="AF133" s="40" t="s">
        <v>4162</v>
      </c>
      <c r="AG133" s="40" t="str">
        <f t="shared" si="63"/>
        <v>A679072</v>
      </c>
      <c r="AH133" s="40" t="s">
        <v>3929</v>
      </c>
    </row>
    <row r="134" spans="1:34">
      <c r="A134" s="330"/>
      <c r="B134" s="45" t="str">
        <f t="shared" si="64"/>
        <v/>
      </c>
      <c r="C134" s="332"/>
      <c r="D134" s="45" t="str">
        <f t="shared" si="65"/>
        <v/>
      </c>
      <c r="E134" s="82"/>
      <c r="F134" s="45" t="str">
        <f t="shared" si="66"/>
        <v/>
      </c>
      <c r="G134" s="45" t="str">
        <f t="shared" si="67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57"/>
        <v/>
      </c>
      <c r="S134" s="40" t="str">
        <f t="shared" si="58"/>
        <v/>
      </c>
      <c r="T134" s="40" t="str">
        <f t="shared" si="59"/>
        <v/>
      </c>
      <c r="U134" s="40" t="str">
        <f t="shared" si="60"/>
        <v/>
      </c>
      <c r="Y134" s="40">
        <v>5422</v>
      </c>
      <c r="Z134" s="40" t="s">
        <v>637</v>
      </c>
      <c r="AB134" s="40" t="str">
        <f t="shared" si="61"/>
        <v>54</v>
      </c>
      <c r="AC134" s="40" t="str">
        <f t="shared" si="62"/>
        <v>542</v>
      </c>
      <c r="AE134" s="90" t="s">
        <v>4163</v>
      </c>
      <c r="AF134" s="40" t="s">
        <v>4164</v>
      </c>
      <c r="AG134" s="40" t="str">
        <f t="shared" si="63"/>
        <v>A679072</v>
      </c>
      <c r="AH134" s="40" t="s">
        <v>3929</v>
      </c>
    </row>
    <row r="135" spans="1:34">
      <c r="A135" s="330"/>
      <c r="B135" s="45" t="str">
        <f t="shared" si="64"/>
        <v/>
      </c>
      <c r="C135" s="332"/>
      <c r="D135" s="45" t="str">
        <f t="shared" si="65"/>
        <v/>
      </c>
      <c r="E135" s="82"/>
      <c r="F135" s="45" t="str">
        <f t="shared" si="66"/>
        <v/>
      </c>
      <c r="G135" s="45" t="str">
        <f t="shared" si="67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57"/>
        <v/>
      </c>
      <c r="S135" s="40" t="str">
        <f t="shared" si="58"/>
        <v/>
      </c>
      <c r="T135" s="40" t="str">
        <f t="shared" si="59"/>
        <v/>
      </c>
      <c r="U135" s="40" t="str">
        <f t="shared" si="60"/>
        <v/>
      </c>
      <c r="Y135" s="40">
        <v>5431</v>
      </c>
      <c r="Z135" s="40" t="s">
        <v>257</v>
      </c>
      <c r="AB135" s="40" t="str">
        <f t="shared" si="61"/>
        <v>54</v>
      </c>
      <c r="AC135" s="40" t="str">
        <f t="shared" si="62"/>
        <v>543</v>
      </c>
      <c r="AE135" s="90" t="s">
        <v>4165</v>
      </c>
      <c r="AF135" s="40" t="s">
        <v>4166</v>
      </c>
      <c r="AG135" s="40" t="str">
        <f t="shared" si="63"/>
        <v>A679072</v>
      </c>
      <c r="AH135" s="40" t="s">
        <v>3929</v>
      </c>
    </row>
    <row r="136" spans="1:34">
      <c r="A136" s="330"/>
      <c r="B136" s="45" t="str">
        <f t="shared" si="64"/>
        <v/>
      </c>
      <c r="C136" s="332"/>
      <c r="D136" s="45" t="str">
        <f t="shared" si="65"/>
        <v/>
      </c>
      <c r="E136" s="82"/>
      <c r="F136" s="45" t="str">
        <f t="shared" si="66"/>
        <v/>
      </c>
      <c r="G136" s="45" t="str">
        <f t="shared" si="67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57"/>
        <v/>
      </c>
      <c r="S136" s="40" t="str">
        <f t="shared" si="58"/>
        <v/>
      </c>
      <c r="T136" s="40" t="str">
        <f t="shared" si="59"/>
        <v/>
      </c>
      <c r="U136" s="40" t="str">
        <f t="shared" si="60"/>
        <v/>
      </c>
      <c r="Y136" s="40">
        <v>5443</v>
      </c>
      <c r="Z136" s="40" t="s">
        <v>638</v>
      </c>
      <c r="AB136" s="40" t="str">
        <f t="shared" si="61"/>
        <v>54</v>
      </c>
      <c r="AC136" s="40" t="str">
        <f t="shared" si="62"/>
        <v>544</v>
      </c>
      <c r="AE136" s="90" t="s">
        <v>4167</v>
      </c>
      <c r="AF136" s="40" t="s">
        <v>4168</v>
      </c>
      <c r="AG136" s="40" t="str">
        <f t="shared" si="63"/>
        <v>A679072</v>
      </c>
      <c r="AH136" s="40" t="s">
        <v>3929</v>
      </c>
    </row>
    <row r="137" spans="1:34">
      <c r="A137" s="330"/>
      <c r="B137" s="45" t="str">
        <f t="shared" si="64"/>
        <v/>
      </c>
      <c r="C137" s="332"/>
      <c r="D137" s="45" t="str">
        <f t="shared" si="65"/>
        <v/>
      </c>
      <c r="E137" s="82"/>
      <c r="F137" s="45" t="str">
        <f t="shared" si="66"/>
        <v/>
      </c>
      <c r="G137" s="45" t="str">
        <f t="shared" si="67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57"/>
        <v/>
      </c>
      <c r="S137" s="40" t="str">
        <f t="shared" si="58"/>
        <v/>
      </c>
      <c r="T137" s="40" t="str">
        <f t="shared" si="59"/>
        <v/>
      </c>
      <c r="U137" s="40" t="str">
        <f t="shared" si="60"/>
        <v/>
      </c>
      <c r="Y137" s="40">
        <v>5445</v>
      </c>
      <c r="Z137" s="40" t="s">
        <v>639</v>
      </c>
      <c r="AB137" s="40" t="str">
        <f t="shared" si="61"/>
        <v>54</v>
      </c>
      <c r="AC137" s="40" t="str">
        <f t="shared" si="62"/>
        <v>544</v>
      </c>
      <c r="AE137" s="90" t="s">
        <v>4169</v>
      </c>
      <c r="AF137" s="40" t="s">
        <v>4170</v>
      </c>
      <c r="AG137" s="40" t="str">
        <f t="shared" si="63"/>
        <v>A679072</v>
      </c>
      <c r="AH137" s="40" t="s">
        <v>3929</v>
      </c>
    </row>
    <row r="138" spans="1:34">
      <c r="A138" s="330"/>
      <c r="B138" s="45" t="str">
        <f t="shared" si="64"/>
        <v/>
      </c>
      <c r="C138" s="332"/>
      <c r="D138" s="45" t="str">
        <f t="shared" si="65"/>
        <v/>
      </c>
      <c r="E138" s="82"/>
      <c r="F138" s="45" t="str">
        <f t="shared" si="66"/>
        <v/>
      </c>
      <c r="G138" s="45" t="str">
        <f t="shared" si="67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57"/>
        <v/>
      </c>
      <c r="S138" s="40" t="str">
        <f t="shared" si="58"/>
        <v/>
      </c>
      <c r="T138" s="40" t="str">
        <f t="shared" si="59"/>
        <v/>
      </c>
      <c r="U138" s="40" t="str">
        <f t="shared" si="60"/>
        <v/>
      </c>
      <c r="Y138" s="40">
        <v>5453</v>
      </c>
      <c r="Z138" s="40" t="s">
        <v>640</v>
      </c>
      <c r="AB138" s="40" t="str">
        <f t="shared" si="61"/>
        <v>54</v>
      </c>
      <c r="AC138" s="40" t="str">
        <f t="shared" si="62"/>
        <v>545</v>
      </c>
      <c r="AE138" s="90" t="s">
        <v>4171</v>
      </c>
      <c r="AF138" s="40" t="s">
        <v>4172</v>
      </c>
      <c r="AG138" s="40" t="str">
        <f t="shared" si="63"/>
        <v>A679072</v>
      </c>
      <c r="AH138" s="40" t="s">
        <v>3929</v>
      </c>
    </row>
    <row r="139" spans="1:34">
      <c r="A139" s="330"/>
      <c r="B139" s="45" t="str">
        <f t="shared" si="64"/>
        <v/>
      </c>
      <c r="C139" s="332"/>
      <c r="D139" s="45" t="str">
        <f t="shared" si="65"/>
        <v/>
      </c>
      <c r="E139" s="82"/>
      <c r="F139" s="45" t="str">
        <f t="shared" si="66"/>
        <v/>
      </c>
      <c r="G139" s="45" t="str">
        <f t="shared" si="67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57"/>
        <v/>
      </c>
      <c r="S139" s="40" t="str">
        <f t="shared" si="58"/>
        <v/>
      </c>
      <c r="T139" s="40" t="str">
        <f t="shared" si="59"/>
        <v/>
      </c>
      <c r="U139" s="40" t="str">
        <f t="shared" si="60"/>
        <v/>
      </c>
      <c r="Y139" s="40">
        <v>5472</v>
      </c>
      <c r="Z139" s="40" t="s">
        <v>641</v>
      </c>
      <c r="AB139" s="40" t="str">
        <f t="shared" si="61"/>
        <v>54</v>
      </c>
      <c r="AC139" s="40" t="str">
        <f t="shared" si="62"/>
        <v>547</v>
      </c>
      <c r="AE139" s="90" t="s">
        <v>4173</v>
      </c>
      <c r="AF139" s="40" t="s">
        <v>4174</v>
      </c>
      <c r="AG139" s="40" t="str">
        <f t="shared" si="63"/>
        <v>A679072</v>
      </c>
      <c r="AH139" s="40" t="s">
        <v>3929</v>
      </c>
    </row>
    <row r="140" spans="1:34">
      <c r="A140" s="330"/>
      <c r="B140" s="45" t="str">
        <f t="shared" si="64"/>
        <v/>
      </c>
      <c r="C140" s="332"/>
      <c r="D140" s="45" t="str">
        <f t="shared" si="65"/>
        <v/>
      </c>
      <c r="E140" s="82"/>
      <c r="F140" s="45" t="str">
        <f t="shared" si="66"/>
        <v/>
      </c>
      <c r="G140" s="45" t="str">
        <f t="shared" si="67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57"/>
        <v/>
      </c>
      <c r="S140" s="40" t="str">
        <f t="shared" si="58"/>
        <v/>
      </c>
      <c r="T140" s="40" t="str">
        <f t="shared" si="59"/>
        <v/>
      </c>
      <c r="U140" s="40" t="str">
        <f t="shared" si="60"/>
        <v/>
      </c>
      <c r="AE140" s="90" t="s">
        <v>4175</v>
      </c>
      <c r="AF140" s="40" t="s">
        <v>4176</v>
      </c>
      <c r="AG140" s="40" t="str">
        <f t="shared" si="63"/>
        <v>A679072</v>
      </c>
      <c r="AH140" s="40" t="s">
        <v>3929</v>
      </c>
    </row>
    <row r="141" spans="1:34">
      <c r="A141" s="330"/>
      <c r="B141" s="45" t="str">
        <f t="shared" si="64"/>
        <v/>
      </c>
      <c r="C141" s="332"/>
      <c r="D141" s="45" t="str">
        <f t="shared" si="65"/>
        <v/>
      </c>
      <c r="E141" s="82"/>
      <c r="F141" s="45" t="str">
        <f t="shared" si="66"/>
        <v/>
      </c>
      <c r="G141" s="45" t="str">
        <f t="shared" si="67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57"/>
        <v/>
      </c>
      <c r="S141" s="40" t="str">
        <f t="shared" si="58"/>
        <v/>
      </c>
      <c r="T141" s="40" t="str">
        <f t="shared" si="59"/>
        <v/>
      </c>
      <c r="U141" s="40" t="str">
        <f t="shared" si="60"/>
        <v/>
      </c>
      <c r="AE141" s="90" t="s">
        <v>4177</v>
      </c>
      <c r="AF141" s="40" t="s">
        <v>4178</v>
      </c>
      <c r="AG141" s="40" t="str">
        <f t="shared" si="63"/>
        <v>A679072</v>
      </c>
      <c r="AH141" s="40" t="s">
        <v>3929</v>
      </c>
    </row>
    <row r="142" spans="1:34">
      <c r="A142" s="330"/>
      <c r="B142" s="45" t="str">
        <f t="shared" si="64"/>
        <v/>
      </c>
      <c r="C142" s="332"/>
      <c r="D142" s="45" t="str">
        <f t="shared" si="65"/>
        <v/>
      </c>
      <c r="E142" s="82"/>
      <c r="F142" s="45" t="str">
        <f t="shared" si="66"/>
        <v/>
      </c>
      <c r="G142" s="45" t="str">
        <f t="shared" si="67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ref="R142:R205" si="68">LEFT(C142,3)</f>
        <v/>
      </c>
      <c r="S142" s="40" t="str">
        <f t="shared" ref="S142:S205" si="69">LEFT(C142,2)</f>
        <v/>
      </c>
      <c r="T142" s="40" t="str">
        <f t="shared" ref="T142:T205" si="70">MID(G142,2,2)</f>
        <v/>
      </c>
      <c r="U142" s="40" t="str">
        <f t="shared" ref="U142:U205" si="71">LEFT(C142,1)</f>
        <v/>
      </c>
      <c r="AE142" s="90" t="s">
        <v>4179</v>
      </c>
      <c r="AF142" s="40" t="s">
        <v>4180</v>
      </c>
      <c r="AG142" s="40" t="str">
        <f t="shared" si="63"/>
        <v>A679072</v>
      </c>
      <c r="AH142" s="40" t="s">
        <v>3929</v>
      </c>
    </row>
    <row r="143" spans="1:34">
      <c r="A143" s="330"/>
      <c r="B143" s="45" t="str">
        <f t="shared" si="64"/>
        <v/>
      </c>
      <c r="C143" s="332"/>
      <c r="D143" s="45" t="str">
        <f t="shared" si="65"/>
        <v/>
      </c>
      <c r="E143" s="82"/>
      <c r="F143" s="45" t="str">
        <f t="shared" si="66"/>
        <v/>
      </c>
      <c r="G143" s="45" t="str">
        <f t="shared" si="67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68"/>
        <v/>
      </c>
      <c r="S143" s="40" t="str">
        <f t="shared" si="69"/>
        <v/>
      </c>
      <c r="T143" s="40" t="str">
        <f t="shared" si="70"/>
        <v/>
      </c>
      <c r="U143" s="40" t="str">
        <f t="shared" si="71"/>
        <v/>
      </c>
      <c r="AE143" s="90" t="s">
        <v>4181</v>
      </c>
      <c r="AF143" s="40" t="s">
        <v>4182</v>
      </c>
      <c r="AG143" s="40" t="str">
        <f t="shared" si="63"/>
        <v>A679072</v>
      </c>
      <c r="AH143" s="40" t="s">
        <v>3929</v>
      </c>
    </row>
    <row r="144" spans="1:34">
      <c r="A144" s="330"/>
      <c r="B144" s="45" t="str">
        <f t="shared" si="64"/>
        <v/>
      </c>
      <c r="C144" s="332"/>
      <c r="D144" s="45" t="str">
        <f t="shared" si="65"/>
        <v/>
      </c>
      <c r="E144" s="82"/>
      <c r="F144" s="45" t="str">
        <f t="shared" si="66"/>
        <v/>
      </c>
      <c r="G144" s="45" t="str">
        <f t="shared" si="67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68"/>
        <v/>
      </c>
      <c r="S144" s="40" t="str">
        <f t="shared" si="69"/>
        <v/>
      </c>
      <c r="T144" s="40" t="str">
        <f t="shared" si="70"/>
        <v/>
      </c>
      <c r="U144" s="40" t="str">
        <f t="shared" si="71"/>
        <v/>
      </c>
      <c r="AE144" s="90" t="s">
        <v>4183</v>
      </c>
      <c r="AF144" s="40" t="s">
        <v>4184</v>
      </c>
      <c r="AG144" s="40" t="str">
        <f t="shared" si="63"/>
        <v>A679072</v>
      </c>
      <c r="AH144" s="40" t="s">
        <v>3929</v>
      </c>
    </row>
    <row r="145" spans="1:34">
      <c r="A145" s="330"/>
      <c r="B145" s="45" t="str">
        <f t="shared" si="64"/>
        <v/>
      </c>
      <c r="C145" s="332"/>
      <c r="D145" s="45" t="str">
        <f t="shared" si="65"/>
        <v/>
      </c>
      <c r="E145" s="82"/>
      <c r="F145" s="45" t="str">
        <f t="shared" si="66"/>
        <v/>
      </c>
      <c r="G145" s="45" t="str">
        <f t="shared" si="67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68"/>
        <v/>
      </c>
      <c r="S145" s="40" t="str">
        <f t="shared" si="69"/>
        <v/>
      </c>
      <c r="T145" s="40" t="str">
        <f t="shared" si="70"/>
        <v/>
      </c>
      <c r="U145" s="40" t="str">
        <f t="shared" si="71"/>
        <v/>
      </c>
      <c r="AE145" s="90" t="s">
        <v>4185</v>
      </c>
      <c r="AF145" s="40" t="s">
        <v>4186</v>
      </c>
      <c r="AG145" s="40" t="str">
        <f t="shared" si="63"/>
        <v>A679072</v>
      </c>
      <c r="AH145" s="40" t="s">
        <v>3929</v>
      </c>
    </row>
    <row r="146" spans="1:34">
      <c r="A146" s="50"/>
      <c r="B146" s="45" t="str">
        <f t="shared" si="64"/>
        <v/>
      </c>
      <c r="C146" s="332"/>
      <c r="D146" s="45" t="str">
        <f t="shared" si="65"/>
        <v/>
      </c>
      <c r="E146" s="82"/>
      <c r="F146" s="45" t="str">
        <f t="shared" si="66"/>
        <v/>
      </c>
      <c r="G146" s="45" t="str">
        <f t="shared" si="67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68"/>
        <v/>
      </c>
      <c r="S146" s="40" t="str">
        <f t="shared" si="69"/>
        <v/>
      </c>
      <c r="T146" s="40" t="str">
        <f t="shared" si="70"/>
        <v/>
      </c>
      <c r="U146" s="40" t="str">
        <f t="shared" si="71"/>
        <v/>
      </c>
      <c r="AE146" s="90" t="s">
        <v>4187</v>
      </c>
      <c r="AF146" s="40" t="s">
        <v>4188</v>
      </c>
      <c r="AG146" s="40" t="str">
        <f t="shared" ref="AG146:AG209" si="72">LEFT(AE146,7)</f>
        <v>A679072</v>
      </c>
      <c r="AH146" s="40" t="s">
        <v>3929</v>
      </c>
    </row>
    <row r="147" spans="1:34">
      <c r="A147" s="50"/>
      <c r="B147" s="45" t="str">
        <f t="shared" si="64"/>
        <v/>
      </c>
      <c r="C147" s="332"/>
      <c r="D147" s="45" t="str">
        <f t="shared" si="65"/>
        <v/>
      </c>
      <c r="E147" s="82"/>
      <c r="F147" s="45" t="str">
        <f t="shared" si="66"/>
        <v/>
      </c>
      <c r="G147" s="45" t="str">
        <f t="shared" si="67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68"/>
        <v/>
      </c>
      <c r="S147" s="40" t="str">
        <f t="shared" si="69"/>
        <v/>
      </c>
      <c r="T147" s="40" t="str">
        <f t="shared" si="70"/>
        <v/>
      </c>
      <c r="U147" s="40" t="str">
        <f t="shared" si="71"/>
        <v/>
      </c>
      <c r="AE147" s="90" t="s">
        <v>4189</v>
      </c>
      <c r="AF147" s="40" t="s">
        <v>4190</v>
      </c>
      <c r="AG147" s="40" t="str">
        <f t="shared" si="72"/>
        <v>A679072</v>
      </c>
      <c r="AH147" s="40" t="s">
        <v>3929</v>
      </c>
    </row>
    <row r="148" spans="1:34">
      <c r="A148" s="50"/>
      <c r="B148" s="45" t="str">
        <f t="shared" si="64"/>
        <v/>
      </c>
      <c r="C148" s="332"/>
      <c r="D148" s="45" t="str">
        <f t="shared" si="65"/>
        <v/>
      </c>
      <c r="E148" s="82"/>
      <c r="F148" s="45" t="str">
        <f t="shared" si="66"/>
        <v/>
      </c>
      <c r="G148" s="45" t="str">
        <f t="shared" si="67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68"/>
        <v/>
      </c>
      <c r="S148" s="40" t="str">
        <f t="shared" si="69"/>
        <v/>
      </c>
      <c r="T148" s="40" t="str">
        <f t="shared" si="70"/>
        <v/>
      </c>
      <c r="U148" s="40" t="str">
        <f t="shared" si="71"/>
        <v/>
      </c>
      <c r="AE148" s="90" t="s">
        <v>4191</v>
      </c>
      <c r="AF148" s="40" t="s">
        <v>4192</v>
      </c>
      <c r="AG148" s="40" t="str">
        <f t="shared" si="72"/>
        <v>A679072</v>
      </c>
      <c r="AH148" s="40" t="s">
        <v>3929</v>
      </c>
    </row>
    <row r="149" spans="1:34">
      <c r="A149" s="50"/>
      <c r="B149" s="45" t="str">
        <f t="shared" si="64"/>
        <v/>
      </c>
      <c r="C149" s="332"/>
      <c r="D149" s="45" t="str">
        <f t="shared" si="65"/>
        <v/>
      </c>
      <c r="E149" s="82"/>
      <c r="F149" s="45" t="str">
        <f t="shared" si="66"/>
        <v/>
      </c>
      <c r="G149" s="45" t="str">
        <f t="shared" si="67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68"/>
        <v/>
      </c>
      <c r="S149" s="40" t="str">
        <f t="shared" si="69"/>
        <v/>
      </c>
      <c r="T149" s="40" t="str">
        <f t="shared" si="70"/>
        <v/>
      </c>
      <c r="U149" s="40" t="str">
        <f t="shared" si="71"/>
        <v/>
      </c>
      <c r="AE149" s="90" t="s">
        <v>4193</v>
      </c>
      <c r="AF149" s="40" t="s">
        <v>4194</v>
      </c>
      <c r="AG149" s="40" t="str">
        <f t="shared" si="72"/>
        <v>A679072</v>
      </c>
      <c r="AH149" s="40" t="s">
        <v>3929</v>
      </c>
    </row>
    <row r="150" spans="1:34">
      <c r="A150" s="50"/>
      <c r="B150" s="45" t="str">
        <f t="shared" si="64"/>
        <v/>
      </c>
      <c r="C150" s="332"/>
      <c r="D150" s="45" t="str">
        <f t="shared" si="65"/>
        <v/>
      </c>
      <c r="E150" s="82"/>
      <c r="F150" s="45" t="str">
        <f t="shared" si="66"/>
        <v/>
      </c>
      <c r="G150" s="45" t="str">
        <f t="shared" si="67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68"/>
        <v/>
      </c>
      <c r="S150" s="40" t="str">
        <f t="shared" si="69"/>
        <v/>
      </c>
      <c r="T150" s="40" t="str">
        <f t="shared" si="70"/>
        <v/>
      </c>
      <c r="U150" s="40" t="str">
        <f t="shared" si="71"/>
        <v/>
      </c>
      <c r="AE150" s="90" t="s">
        <v>4195</v>
      </c>
      <c r="AF150" s="40" t="s">
        <v>4196</v>
      </c>
      <c r="AG150" s="40" t="str">
        <f t="shared" si="72"/>
        <v>A679072</v>
      </c>
      <c r="AH150" s="40" t="s">
        <v>3929</v>
      </c>
    </row>
    <row r="151" spans="1:34">
      <c r="A151" s="50"/>
      <c r="B151" s="45" t="str">
        <f t="shared" si="64"/>
        <v/>
      </c>
      <c r="C151" s="332"/>
      <c r="D151" s="45" t="str">
        <f t="shared" si="65"/>
        <v/>
      </c>
      <c r="E151" s="82"/>
      <c r="F151" s="45" t="str">
        <f t="shared" si="66"/>
        <v/>
      </c>
      <c r="G151" s="45" t="str">
        <f t="shared" si="67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68"/>
        <v/>
      </c>
      <c r="S151" s="40" t="str">
        <f t="shared" si="69"/>
        <v/>
      </c>
      <c r="T151" s="40" t="str">
        <f t="shared" si="70"/>
        <v/>
      </c>
      <c r="U151" s="40" t="str">
        <f t="shared" si="71"/>
        <v/>
      </c>
      <c r="AE151" s="90" t="s">
        <v>4197</v>
      </c>
      <c r="AF151" s="40" t="s">
        <v>4198</v>
      </c>
      <c r="AG151" s="40" t="str">
        <f t="shared" si="72"/>
        <v>A679072</v>
      </c>
      <c r="AH151" s="40" t="s">
        <v>3929</v>
      </c>
    </row>
    <row r="152" spans="1:34">
      <c r="A152" s="50"/>
      <c r="B152" s="45" t="str">
        <f t="shared" si="64"/>
        <v/>
      </c>
      <c r="C152" s="332"/>
      <c r="D152" s="45" t="str">
        <f t="shared" si="65"/>
        <v/>
      </c>
      <c r="E152" s="82"/>
      <c r="F152" s="45" t="str">
        <f t="shared" si="66"/>
        <v/>
      </c>
      <c r="G152" s="45" t="str">
        <f t="shared" si="67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68"/>
        <v/>
      </c>
      <c r="S152" s="40" t="str">
        <f t="shared" si="69"/>
        <v/>
      </c>
      <c r="T152" s="40" t="str">
        <f t="shared" si="70"/>
        <v/>
      </c>
      <c r="U152" s="40" t="str">
        <f t="shared" si="71"/>
        <v/>
      </c>
      <c r="AE152" s="90" t="s">
        <v>4199</v>
      </c>
      <c r="AF152" s="40" t="s">
        <v>4200</v>
      </c>
      <c r="AG152" s="40" t="str">
        <f t="shared" si="72"/>
        <v>A679072</v>
      </c>
      <c r="AH152" s="40" t="s">
        <v>3929</v>
      </c>
    </row>
    <row r="153" spans="1:34">
      <c r="A153" s="50"/>
      <c r="B153" s="45" t="str">
        <f t="shared" si="64"/>
        <v/>
      </c>
      <c r="C153" s="332"/>
      <c r="D153" s="45" t="str">
        <f t="shared" si="65"/>
        <v/>
      </c>
      <c r="E153" s="82"/>
      <c r="F153" s="45" t="str">
        <f t="shared" si="66"/>
        <v/>
      </c>
      <c r="G153" s="45" t="str">
        <f t="shared" si="67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68"/>
        <v/>
      </c>
      <c r="S153" s="40" t="str">
        <f t="shared" si="69"/>
        <v/>
      </c>
      <c r="T153" s="40" t="str">
        <f t="shared" si="70"/>
        <v/>
      </c>
      <c r="U153" s="40" t="str">
        <f t="shared" si="71"/>
        <v/>
      </c>
      <c r="AE153" s="90" t="s">
        <v>4201</v>
      </c>
      <c r="AF153" s="40" t="s">
        <v>4202</v>
      </c>
      <c r="AG153" s="40" t="str">
        <f t="shared" si="72"/>
        <v>A679072</v>
      </c>
      <c r="AH153" s="40" t="s">
        <v>3929</v>
      </c>
    </row>
    <row r="154" spans="1:34">
      <c r="A154" s="50"/>
      <c r="B154" s="45" t="str">
        <f t="shared" si="64"/>
        <v/>
      </c>
      <c r="C154" s="332"/>
      <c r="D154" s="45" t="str">
        <f t="shared" si="65"/>
        <v/>
      </c>
      <c r="E154" s="82"/>
      <c r="F154" s="45" t="str">
        <f t="shared" si="66"/>
        <v/>
      </c>
      <c r="G154" s="45" t="str">
        <f t="shared" si="67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68"/>
        <v/>
      </c>
      <c r="S154" s="40" t="str">
        <f t="shared" si="69"/>
        <v/>
      </c>
      <c r="T154" s="40" t="str">
        <f t="shared" si="70"/>
        <v/>
      </c>
      <c r="U154" s="40" t="str">
        <f t="shared" si="71"/>
        <v/>
      </c>
      <c r="AE154" s="90" t="s">
        <v>4203</v>
      </c>
      <c r="AF154" s="40" t="s">
        <v>4204</v>
      </c>
      <c r="AG154" s="40" t="str">
        <f t="shared" si="72"/>
        <v>A679072</v>
      </c>
      <c r="AH154" s="40" t="s">
        <v>3929</v>
      </c>
    </row>
    <row r="155" spans="1:34">
      <c r="A155" s="50"/>
      <c r="B155" s="45" t="str">
        <f t="shared" si="64"/>
        <v/>
      </c>
      <c r="C155" s="332"/>
      <c r="D155" s="45" t="str">
        <f t="shared" si="65"/>
        <v/>
      </c>
      <c r="E155" s="82"/>
      <c r="F155" s="45" t="str">
        <f t="shared" si="66"/>
        <v/>
      </c>
      <c r="G155" s="45" t="str">
        <f t="shared" si="67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68"/>
        <v/>
      </c>
      <c r="S155" s="40" t="str">
        <f t="shared" si="69"/>
        <v/>
      </c>
      <c r="T155" s="40" t="str">
        <f t="shared" si="70"/>
        <v/>
      </c>
      <c r="U155" s="40" t="str">
        <f t="shared" si="71"/>
        <v/>
      </c>
      <c r="AE155" s="90" t="s">
        <v>4205</v>
      </c>
      <c r="AF155" s="40" t="s">
        <v>4206</v>
      </c>
      <c r="AG155" s="40" t="str">
        <f t="shared" si="72"/>
        <v>A679072</v>
      </c>
      <c r="AH155" s="40" t="s">
        <v>3929</v>
      </c>
    </row>
    <row r="156" spans="1:34">
      <c r="A156" s="50"/>
      <c r="B156" s="45" t="str">
        <f t="shared" si="64"/>
        <v/>
      </c>
      <c r="C156" s="332"/>
      <c r="D156" s="45" t="str">
        <f t="shared" si="65"/>
        <v/>
      </c>
      <c r="E156" s="82"/>
      <c r="F156" s="45" t="str">
        <f t="shared" si="66"/>
        <v/>
      </c>
      <c r="G156" s="45" t="str">
        <f t="shared" si="67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68"/>
        <v/>
      </c>
      <c r="S156" s="40" t="str">
        <f t="shared" si="69"/>
        <v/>
      </c>
      <c r="T156" s="40" t="str">
        <f t="shared" si="70"/>
        <v/>
      </c>
      <c r="U156" s="40" t="str">
        <f t="shared" si="71"/>
        <v/>
      </c>
      <c r="AE156" s="90" t="s">
        <v>4207</v>
      </c>
      <c r="AF156" s="40" t="s">
        <v>4208</v>
      </c>
      <c r="AG156" s="40" t="str">
        <f t="shared" si="72"/>
        <v>A679072</v>
      </c>
      <c r="AH156" s="40" t="s">
        <v>3929</v>
      </c>
    </row>
    <row r="157" spans="1:34">
      <c r="A157" s="50"/>
      <c r="B157" s="45" t="str">
        <f t="shared" si="64"/>
        <v/>
      </c>
      <c r="C157" s="332"/>
      <c r="D157" s="45" t="str">
        <f t="shared" si="65"/>
        <v/>
      </c>
      <c r="E157" s="82"/>
      <c r="F157" s="45" t="str">
        <f t="shared" si="66"/>
        <v/>
      </c>
      <c r="G157" s="45" t="str">
        <f t="shared" si="67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68"/>
        <v/>
      </c>
      <c r="S157" s="40" t="str">
        <f t="shared" si="69"/>
        <v/>
      </c>
      <c r="T157" s="40" t="str">
        <f t="shared" si="70"/>
        <v/>
      </c>
      <c r="U157" s="40" t="str">
        <f t="shared" si="71"/>
        <v/>
      </c>
      <c r="AE157" s="90" t="s">
        <v>4209</v>
      </c>
      <c r="AF157" s="40" t="s">
        <v>4210</v>
      </c>
      <c r="AG157" s="40" t="str">
        <f t="shared" si="72"/>
        <v>A679072</v>
      </c>
      <c r="AH157" s="40" t="s">
        <v>3929</v>
      </c>
    </row>
    <row r="158" spans="1:34">
      <c r="A158" s="50"/>
      <c r="B158" s="45" t="str">
        <f t="shared" si="64"/>
        <v/>
      </c>
      <c r="C158" s="332"/>
      <c r="D158" s="45" t="str">
        <f t="shared" si="65"/>
        <v/>
      </c>
      <c r="E158" s="82"/>
      <c r="F158" s="45" t="str">
        <f t="shared" si="66"/>
        <v/>
      </c>
      <c r="G158" s="45" t="str">
        <f t="shared" si="67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68"/>
        <v/>
      </c>
      <c r="S158" s="40" t="str">
        <f t="shared" si="69"/>
        <v/>
      </c>
      <c r="T158" s="40" t="str">
        <f t="shared" si="70"/>
        <v/>
      </c>
      <c r="U158" s="40" t="str">
        <f t="shared" si="71"/>
        <v/>
      </c>
      <c r="AE158" s="90" t="s">
        <v>4211</v>
      </c>
      <c r="AF158" s="40" t="s">
        <v>4212</v>
      </c>
      <c r="AG158" s="40" t="str">
        <f t="shared" si="72"/>
        <v>A679072</v>
      </c>
      <c r="AH158" s="40" t="s">
        <v>3929</v>
      </c>
    </row>
    <row r="159" spans="1:34">
      <c r="A159" s="50"/>
      <c r="B159" s="45" t="str">
        <f t="shared" si="64"/>
        <v/>
      </c>
      <c r="C159" s="332"/>
      <c r="D159" s="45" t="str">
        <f t="shared" si="65"/>
        <v/>
      </c>
      <c r="E159" s="82"/>
      <c r="F159" s="45" t="str">
        <f t="shared" si="66"/>
        <v/>
      </c>
      <c r="G159" s="45" t="str">
        <f t="shared" si="67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68"/>
        <v/>
      </c>
      <c r="S159" s="40" t="str">
        <f t="shared" si="69"/>
        <v/>
      </c>
      <c r="T159" s="40" t="str">
        <f t="shared" si="70"/>
        <v/>
      </c>
      <c r="U159" s="40" t="str">
        <f t="shared" si="71"/>
        <v/>
      </c>
      <c r="AE159" s="90" t="s">
        <v>4213</v>
      </c>
      <c r="AF159" s="40" t="s">
        <v>4214</v>
      </c>
      <c r="AG159" s="40" t="str">
        <f t="shared" si="72"/>
        <v>A679072</v>
      </c>
      <c r="AH159" s="40" t="s">
        <v>3929</v>
      </c>
    </row>
    <row r="160" spans="1:34">
      <c r="A160" s="50"/>
      <c r="B160" s="45" t="str">
        <f t="shared" si="64"/>
        <v/>
      </c>
      <c r="C160" s="332"/>
      <c r="D160" s="45" t="str">
        <f t="shared" si="65"/>
        <v/>
      </c>
      <c r="E160" s="82"/>
      <c r="F160" s="45" t="str">
        <f t="shared" si="66"/>
        <v/>
      </c>
      <c r="G160" s="45" t="str">
        <f t="shared" si="67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68"/>
        <v/>
      </c>
      <c r="S160" s="40" t="str">
        <f t="shared" si="69"/>
        <v/>
      </c>
      <c r="T160" s="40" t="str">
        <f t="shared" si="70"/>
        <v/>
      </c>
      <c r="U160" s="40" t="str">
        <f t="shared" si="71"/>
        <v/>
      </c>
      <c r="AE160" s="90" t="s">
        <v>4215</v>
      </c>
      <c r="AF160" s="40" t="s">
        <v>4216</v>
      </c>
      <c r="AG160" s="40" t="str">
        <f t="shared" si="72"/>
        <v>A679072</v>
      </c>
      <c r="AH160" s="40" t="s">
        <v>3929</v>
      </c>
    </row>
    <row r="161" spans="1:34">
      <c r="A161" s="50"/>
      <c r="B161" s="45" t="str">
        <f t="shared" si="64"/>
        <v/>
      </c>
      <c r="C161" s="332"/>
      <c r="D161" s="45" t="str">
        <f t="shared" si="65"/>
        <v/>
      </c>
      <c r="E161" s="82"/>
      <c r="F161" s="45" t="str">
        <f t="shared" si="66"/>
        <v/>
      </c>
      <c r="G161" s="45" t="str">
        <f t="shared" si="67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68"/>
        <v/>
      </c>
      <c r="S161" s="40" t="str">
        <f t="shared" si="69"/>
        <v/>
      </c>
      <c r="T161" s="40" t="str">
        <f t="shared" si="70"/>
        <v/>
      </c>
      <c r="U161" s="40" t="str">
        <f t="shared" si="71"/>
        <v/>
      </c>
      <c r="AE161" s="90" t="s">
        <v>4217</v>
      </c>
      <c r="AF161" s="40" t="s">
        <v>4218</v>
      </c>
      <c r="AG161" s="40" t="str">
        <f t="shared" si="72"/>
        <v>A679072</v>
      </c>
      <c r="AH161" s="40" t="s">
        <v>3929</v>
      </c>
    </row>
    <row r="162" spans="1:34">
      <c r="A162" s="50"/>
      <c r="B162" s="45" t="str">
        <f t="shared" si="64"/>
        <v/>
      </c>
      <c r="C162" s="332"/>
      <c r="D162" s="45" t="str">
        <f t="shared" si="65"/>
        <v/>
      </c>
      <c r="E162" s="82"/>
      <c r="F162" s="45" t="str">
        <f t="shared" si="66"/>
        <v/>
      </c>
      <c r="G162" s="45" t="str">
        <f t="shared" si="67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68"/>
        <v/>
      </c>
      <c r="S162" s="40" t="str">
        <f t="shared" si="69"/>
        <v/>
      </c>
      <c r="T162" s="40" t="str">
        <f t="shared" si="70"/>
        <v/>
      </c>
      <c r="U162" s="40" t="str">
        <f t="shared" si="71"/>
        <v/>
      </c>
      <c r="AE162" s="90" t="s">
        <v>4219</v>
      </c>
      <c r="AF162" s="40" t="s">
        <v>4220</v>
      </c>
      <c r="AG162" s="40" t="str">
        <f t="shared" si="72"/>
        <v>A679072</v>
      </c>
      <c r="AH162" s="40" t="s">
        <v>3929</v>
      </c>
    </row>
    <row r="163" spans="1:34">
      <c r="A163" s="50"/>
      <c r="B163" s="45" t="str">
        <f t="shared" si="64"/>
        <v/>
      </c>
      <c r="C163" s="332"/>
      <c r="D163" s="45" t="str">
        <f t="shared" si="65"/>
        <v/>
      </c>
      <c r="E163" s="82"/>
      <c r="F163" s="45" t="str">
        <f t="shared" si="66"/>
        <v/>
      </c>
      <c r="G163" s="45" t="str">
        <f t="shared" si="67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68"/>
        <v/>
      </c>
      <c r="S163" s="40" t="str">
        <f t="shared" si="69"/>
        <v/>
      </c>
      <c r="T163" s="40" t="str">
        <f t="shared" si="70"/>
        <v/>
      </c>
      <c r="U163" s="40" t="str">
        <f t="shared" si="71"/>
        <v/>
      </c>
      <c r="AE163" s="90" t="s">
        <v>4221</v>
      </c>
      <c r="AF163" s="40" t="s">
        <v>4222</v>
      </c>
      <c r="AG163" s="40" t="str">
        <f t="shared" si="72"/>
        <v>A679072</v>
      </c>
      <c r="AH163" s="40" t="s">
        <v>3929</v>
      </c>
    </row>
    <row r="164" spans="1:34">
      <c r="A164" s="50"/>
      <c r="B164" s="45" t="str">
        <f t="shared" si="64"/>
        <v/>
      </c>
      <c r="C164" s="332"/>
      <c r="D164" s="45" t="str">
        <f t="shared" si="65"/>
        <v/>
      </c>
      <c r="E164" s="82"/>
      <c r="F164" s="45" t="str">
        <f t="shared" si="66"/>
        <v/>
      </c>
      <c r="G164" s="45" t="str">
        <f t="shared" si="67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68"/>
        <v/>
      </c>
      <c r="S164" s="40" t="str">
        <f t="shared" si="69"/>
        <v/>
      </c>
      <c r="T164" s="40" t="str">
        <f t="shared" si="70"/>
        <v/>
      </c>
      <c r="U164" s="40" t="str">
        <f t="shared" si="71"/>
        <v/>
      </c>
      <c r="AE164" s="90" t="s">
        <v>4223</v>
      </c>
      <c r="AF164" s="40" t="s">
        <v>4224</v>
      </c>
      <c r="AG164" s="40" t="str">
        <f t="shared" si="72"/>
        <v>A679072</v>
      </c>
      <c r="AH164" s="40" t="s">
        <v>3929</v>
      </c>
    </row>
    <row r="165" spans="1:34">
      <c r="A165" s="50"/>
      <c r="B165" s="45" t="str">
        <f t="shared" si="64"/>
        <v/>
      </c>
      <c r="C165" s="332"/>
      <c r="D165" s="45" t="str">
        <f t="shared" si="65"/>
        <v/>
      </c>
      <c r="E165" s="82"/>
      <c r="F165" s="45" t="str">
        <f t="shared" si="66"/>
        <v/>
      </c>
      <c r="G165" s="45" t="str">
        <f t="shared" si="67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68"/>
        <v/>
      </c>
      <c r="S165" s="40" t="str">
        <f t="shared" si="69"/>
        <v/>
      </c>
      <c r="T165" s="40" t="str">
        <f t="shared" si="70"/>
        <v/>
      </c>
      <c r="U165" s="40" t="str">
        <f t="shared" si="71"/>
        <v/>
      </c>
      <c r="AE165" s="90" t="s">
        <v>4225</v>
      </c>
      <c r="AF165" s="40" t="s">
        <v>4226</v>
      </c>
      <c r="AG165" s="40" t="str">
        <f t="shared" si="72"/>
        <v>A679072</v>
      </c>
      <c r="AH165" s="40" t="s">
        <v>3929</v>
      </c>
    </row>
    <row r="166" spans="1:34">
      <c r="A166" s="50"/>
      <c r="B166" s="45" t="str">
        <f t="shared" si="64"/>
        <v/>
      </c>
      <c r="C166" s="332"/>
      <c r="D166" s="45" t="str">
        <f t="shared" si="65"/>
        <v/>
      </c>
      <c r="E166" s="82"/>
      <c r="F166" s="45" t="str">
        <f t="shared" si="66"/>
        <v/>
      </c>
      <c r="G166" s="45" t="str">
        <f t="shared" si="67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68"/>
        <v/>
      </c>
      <c r="S166" s="40" t="str">
        <f t="shared" si="69"/>
        <v/>
      </c>
      <c r="T166" s="40" t="str">
        <f t="shared" si="70"/>
        <v/>
      </c>
      <c r="U166" s="40" t="str">
        <f t="shared" si="71"/>
        <v/>
      </c>
      <c r="AE166" s="90" t="s">
        <v>4227</v>
      </c>
      <c r="AF166" s="40" t="s">
        <v>4228</v>
      </c>
      <c r="AG166" s="40" t="str">
        <f t="shared" si="72"/>
        <v>A679072</v>
      </c>
      <c r="AH166" s="40" t="s">
        <v>3929</v>
      </c>
    </row>
    <row r="167" spans="1:34">
      <c r="A167" s="50"/>
      <c r="B167" s="45" t="str">
        <f t="shared" si="64"/>
        <v/>
      </c>
      <c r="C167" s="332"/>
      <c r="D167" s="45" t="str">
        <f t="shared" si="65"/>
        <v/>
      </c>
      <c r="E167" s="82"/>
      <c r="F167" s="45" t="str">
        <f t="shared" si="66"/>
        <v/>
      </c>
      <c r="G167" s="45" t="str">
        <f t="shared" si="67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68"/>
        <v/>
      </c>
      <c r="S167" s="40" t="str">
        <f t="shared" si="69"/>
        <v/>
      </c>
      <c r="T167" s="40" t="str">
        <f t="shared" si="70"/>
        <v/>
      </c>
      <c r="U167" s="40" t="str">
        <f t="shared" si="71"/>
        <v/>
      </c>
      <c r="AE167" s="90" t="s">
        <v>4229</v>
      </c>
      <c r="AF167" s="40" t="s">
        <v>4230</v>
      </c>
      <c r="AG167" s="40" t="str">
        <f t="shared" si="72"/>
        <v>A679072</v>
      </c>
      <c r="AH167" s="40" t="s">
        <v>3929</v>
      </c>
    </row>
    <row r="168" spans="1:34">
      <c r="A168" s="50"/>
      <c r="B168" s="45" t="str">
        <f t="shared" si="64"/>
        <v/>
      </c>
      <c r="C168" s="332"/>
      <c r="D168" s="45" t="str">
        <f t="shared" si="65"/>
        <v/>
      </c>
      <c r="E168" s="82"/>
      <c r="F168" s="45" t="str">
        <f t="shared" si="66"/>
        <v/>
      </c>
      <c r="G168" s="45" t="str">
        <f t="shared" si="67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68"/>
        <v/>
      </c>
      <c r="S168" s="40" t="str">
        <f t="shared" si="69"/>
        <v/>
      </c>
      <c r="T168" s="40" t="str">
        <f t="shared" si="70"/>
        <v/>
      </c>
      <c r="U168" s="40" t="str">
        <f t="shared" si="71"/>
        <v/>
      </c>
      <c r="AE168" s="90" t="s">
        <v>4231</v>
      </c>
      <c r="AF168" s="40" t="s">
        <v>4232</v>
      </c>
      <c r="AG168" s="40" t="str">
        <f t="shared" si="72"/>
        <v>A679072</v>
      </c>
      <c r="AH168" s="40" t="s">
        <v>3929</v>
      </c>
    </row>
    <row r="169" spans="1:34">
      <c r="A169" s="50"/>
      <c r="B169" s="45" t="str">
        <f t="shared" si="64"/>
        <v/>
      </c>
      <c r="C169" s="332"/>
      <c r="D169" s="45" t="str">
        <f t="shared" si="65"/>
        <v/>
      </c>
      <c r="E169" s="82"/>
      <c r="F169" s="45" t="str">
        <f t="shared" si="66"/>
        <v/>
      </c>
      <c r="G169" s="45" t="str">
        <f t="shared" si="67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68"/>
        <v/>
      </c>
      <c r="S169" s="40" t="str">
        <f t="shared" si="69"/>
        <v/>
      </c>
      <c r="T169" s="40" t="str">
        <f t="shared" si="70"/>
        <v/>
      </c>
      <c r="U169" s="40" t="str">
        <f t="shared" si="71"/>
        <v/>
      </c>
      <c r="AE169" s="90" t="s">
        <v>4233</v>
      </c>
      <c r="AF169" s="40" t="s">
        <v>4234</v>
      </c>
      <c r="AG169" s="40" t="str">
        <f t="shared" si="72"/>
        <v>A679072</v>
      </c>
      <c r="AH169" s="40" t="s">
        <v>3929</v>
      </c>
    </row>
    <row r="170" spans="1:34">
      <c r="A170" s="50"/>
      <c r="B170" s="45" t="str">
        <f t="shared" si="64"/>
        <v/>
      </c>
      <c r="C170" s="332"/>
      <c r="D170" s="45" t="str">
        <f t="shared" si="65"/>
        <v/>
      </c>
      <c r="E170" s="82"/>
      <c r="F170" s="45" t="str">
        <f t="shared" si="66"/>
        <v/>
      </c>
      <c r="G170" s="45" t="str">
        <f t="shared" si="67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68"/>
        <v/>
      </c>
      <c r="S170" s="40" t="str">
        <f t="shared" si="69"/>
        <v/>
      </c>
      <c r="T170" s="40" t="str">
        <f t="shared" si="70"/>
        <v/>
      </c>
      <c r="U170" s="40" t="str">
        <f t="shared" si="71"/>
        <v/>
      </c>
      <c r="AE170" s="90" t="s">
        <v>1651</v>
      </c>
      <c r="AF170" s="40" t="s">
        <v>1652</v>
      </c>
      <c r="AG170" s="40" t="str">
        <f t="shared" si="72"/>
        <v>A679073</v>
      </c>
      <c r="AH170" s="40" t="s">
        <v>3929</v>
      </c>
    </row>
    <row r="171" spans="1:34">
      <c r="A171" s="50"/>
      <c r="B171" s="45" t="str">
        <f t="shared" si="64"/>
        <v/>
      </c>
      <c r="C171" s="332"/>
      <c r="D171" s="45" t="str">
        <f t="shared" si="65"/>
        <v/>
      </c>
      <c r="E171" s="82"/>
      <c r="F171" s="45" t="str">
        <f t="shared" si="66"/>
        <v/>
      </c>
      <c r="G171" s="45" t="str">
        <f t="shared" si="67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68"/>
        <v/>
      </c>
      <c r="S171" s="40" t="str">
        <f t="shared" si="69"/>
        <v/>
      </c>
      <c r="T171" s="40" t="str">
        <f t="shared" si="70"/>
        <v/>
      </c>
      <c r="U171" s="40" t="str">
        <f t="shared" si="71"/>
        <v/>
      </c>
      <c r="AE171" s="90" t="s">
        <v>1653</v>
      </c>
      <c r="AF171" s="40" t="s">
        <v>1654</v>
      </c>
      <c r="AG171" s="40" t="str">
        <f t="shared" si="72"/>
        <v>A679073</v>
      </c>
      <c r="AH171" s="40" t="s">
        <v>3929</v>
      </c>
    </row>
    <row r="172" spans="1:34">
      <c r="A172" s="50"/>
      <c r="B172" s="45" t="str">
        <f t="shared" si="64"/>
        <v/>
      </c>
      <c r="C172" s="333"/>
      <c r="D172" s="45" t="str">
        <f t="shared" si="65"/>
        <v/>
      </c>
      <c r="E172" s="82"/>
      <c r="F172" s="45" t="str">
        <f t="shared" si="66"/>
        <v/>
      </c>
      <c r="G172" s="45" t="str">
        <f t="shared" si="67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68"/>
        <v/>
      </c>
      <c r="S172" s="40" t="str">
        <f t="shared" si="69"/>
        <v/>
      </c>
      <c r="T172" s="40" t="str">
        <f t="shared" si="70"/>
        <v/>
      </c>
      <c r="U172" s="40" t="str">
        <f t="shared" si="71"/>
        <v/>
      </c>
      <c r="AE172" s="90" t="s">
        <v>1655</v>
      </c>
      <c r="AF172" s="40" t="s">
        <v>1656</v>
      </c>
      <c r="AG172" s="40" t="str">
        <f t="shared" si="72"/>
        <v>A679073</v>
      </c>
      <c r="AH172" s="40" t="s">
        <v>3929</v>
      </c>
    </row>
    <row r="173" spans="1:34">
      <c r="A173" s="50"/>
      <c r="B173" s="45" t="str">
        <f t="shared" si="64"/>
        <v/>
      </c>
      <c r="C173" s="333"/>
      <c r="D173" s="45" t="str">
        <f t="shared" si="65"/>
        <v/>
      </c>
      <c r="E173" s="82"/>
      <c r="F173" s="45" t="str">
        <f t="shared" si="66"/>
        <v/>
      </c>
      <c r="G173" s="45" t="str">
        <f t="shared" si="67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68"/>
        <v/>
      </c>
      <c r="S173" s="40" t="str">
        <f t="shared" si="69"/>
        <v/>
      </c>
      <c r="T173" s="40" t="str">
        <f t="shared" si="70"/>
        <v/>
      </c>
      <c r="U173" s="40" t="str">
        <f t="shared" si="71"/>
        <v/>
      </c>
      <c r="AE173" s="90" t="s">
        <v>1657</v>
      </c>
      <c r="AF173" s="40" t="s">
        <v>1658</v>
      </c>
      <c r="AG173" s="40" t="str">
        <f t="shared" si="72"/>
        <v>A679073</v>
      </c>
      <c r="AH173" s="40" t="s">
        <v>3929</v>
      </c>
    </row>
    <row r="174" spans="1:34">
      <c r="A174" s="331"/>
      <c r="B174" s="45" t="str">
        <f t="shared" si="64"/>
        <v/>
      </c>
      <c r="C174" s="333"/>
      <c r="D174" s="45" t="str">
        <f t="shared" si="65"/>
        <v/>
      </c>
      <c r="E174" s="82"/>
      <c r="F174" s="45" t="str">
        <f t="shared" si="66"/>
        <v/>
      </c>
      <c r="G174" s="45" t="str">
        <f t="shared" si="67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68"/>
        <v/>
      </c>
      <c r="S174" s="40" t="str">
        <f t="shared" si="69"/>
        <v/>
      </c>
      <c r="T174" s="40" t="str">
        <f t="shared" si="70"/>
        <v/>
      </c>
      <c r="U174" s="40" t="str">
        <f t="shared" si="71"/>
        <v/>
      </c>
      <c r="AE174" s="90" t="s">
        <v>1659</v>
      </c>
      <c r="AF174" s="40" t="s">
        <v>1660</v>
      </c>
      <c r="AG174" s="40" t="str">
        <f t="shared" si="72"/>
        <v>A679073</v>
      </c>
      <c r="AH174" s="40" t="s">
        <v>3929</v>
      </c>
    </row>
    <row r="175" spans="1:34">
      <c r="A175" s="331"/>
      <c r="B175" s="45" t="str">
        <f t="shared" si="64"/>
        <v/>
      </c>
      <c r="C175" s="333"/>
      <c r="D175" s="45" t="str">
        <f t="shared" si="65"/>
        <v/>
      </c>
      <c r="E175" s="82"/>
      <c r="F175" s="45" t="str">
        <f t="shared" si="66"/>
        <v/>
      </c>
      <c r="G175" s="45" t="str">
        <f t="shared" si="67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68"/>
        <v/>
      </c>
      <c r="S175" s="40" t="str">
        <f t="shared" si="69"/>
        <v/>
      </c>
      <c r="T175" s="40" t="str">
        <f t="shared" si="70"/>
        <v/>
      </c>
      <c r="U175" s="40" t="str">
        <f t="shared" si="71"/>
        <v/>
      </c>
      <c r="AE175" s="90" t="s">
        <v>1661</v>
      </c>
      <c r="AF175" s="40" t="s">
        <v>1662</v>
      </c>
      <c r="AG175" s="40" t="str">
        <f t="shared" si="72"/>
        <v>A679073</v>
      </c>
      <c r="AH175" s="40" t="s">
        <v>3929</v>
      </c>
    </row>
    <row r="176" spans="1:34">
      <c r="A176" s="331"/>
      <c r="B176" s="45" t="str">
        <f t="shared" si="64"/>
        <v/>
      </c>
      <c r="C176" s="333"/>
      <c r="D176" s="45" t="str">
        <f t="shared" si="65"/>
        <v/>
      </c>
      <c r="E176" s="82"/>
      <c r="F176" s="45" t="str">
        <f t="shared" si="66"/>
        <v/>
      </c>
      <c r="G176" s="45" t="str">
        <f t="shared" si="67"/>
        <v/>
      </c>
      <c r="H176" s="224"/>
      <c r="I176" s="224"/>
      <c r="J176" s="224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68"/>
        <v/>
      </c>
      <c r="S176" s="40" t="str">
        <f t="shared" si="69"/>
        <v/>
      </c>
      <c r="T176" s="40" t="str">
        <f t="shared" si="70"/>
        <v/>
      </c>
      <c r="U176" s="40" t="str">
        <f t="shared" si="71"/>
        <v/>
      </c>
      <c r="AE176" s="90" t="s">
        <v>1663</v>
      </c>
      <c r="AF176" s="40" t="s">
        <v>1664</v>
      </c>
      <c r="AG176" s="40" t="str">
        <f t="shared" si="72"/>
        <v>A679073</v>
      </c>
      <c r="AH176" s="40" t="s">
        <v>3929</v>
      </c>
    </row>
    <row r="177" spans="1:34">
      <c r="A177" s="331"/>
      <c r="B177" s="45" t="str">
        <f t="shared" si="64"/>
        <v/>
      </c>
      <c r="C177" s="333"/>
      <c r="D177" s="45" t="str">
        <f t="shared" si="65"/>
        <v/>
      </c>
      <c r="E177" s="82"/>
      <c r="F177" s="45" t="str">
        <f t="shared" si="66"/>
        <v/>
      </c>
      <c r="G177" s="45" t="str">
        <f t="shared" si="67"/>
        <v/>
      </c>
      <c r="H177" s="224"/>
      <c r="I177" s="224"/>
      <c r="J177" s="224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68"/>
        <v/>
      </c>
      <c r="S177" s="40" t="str">
        <f t="shared" si="69"/>
        <v/>
      </c>
      <c r="T177" s="40" t="str">
        <f t="shared" si="70"/>
        <v/>
      </c>
      <c r="U177" s="40" t="str">
        <f t="shared" si="71"/>
        <v/>
      </c>
      <c r="AE177" s="90" t="s">
        <v>1665</v>
      </c>
      <c r="AF177" s="40" t="s">
        <v>1666</v>
      </c>
      <c r="AG177" s="40" t="str">
        <f t="shared" si="72"/>
        <v>A679073</v>
      </c>
      <c r="AH177" s="40" t="s">
        <v>3929</v>
      </c>
    </row>
    <row r="178" spans="1:34">
      <c r="A178" s="331"/>
      <c r="B178" s="45" t="str">
        <f t="shared" si="64"/>
        <v/>
      </c>
      <c r="C178" s="333"/>
      <c r="D178" s="45" t="str">
        <f t="shared" si="65"/>
        <v/>
      </c>
      <c r="E178" s="82"/>
      <c r="F178" s="45" t="str">
        <f t="shared" si="66"/>
        <v/>
      </c>
      <c r="G178" s="45" t="str">
        <f t="shared" si="67"/>
        <v/>
      </c>
      <c r="H178" s="224"/>
      <c r="I178" s="224"/>
      <c r="J178" s="224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68"/>
        <v/>
      </c>
      <c r="S178" s="40" t="str">
        <f t="shared" si="69"/>
        <v/>
      </c>
      <c r="T178" s="40" t="str">
        <f t="shared" si="70"/>
        <v/>
      </c>
      <c r="U178" s="40" t="str">
        <f t="shared" si="71"/>
        <v/>
      </c>
      <c r="AE178" s="90" t="s">
        <v>1667</v>
      </c>
      <c r="AF178" s="40" t="s">
        <v>1668</v>
      </c>
      <c r="AG178" s="40" t="str">
        <f t="shared" si="72"/>
        <v>A679073</v>
      </c>
      <c r="AH178" s="40" t="s">
        <v>3929</v>
      </c>
    </row>
    <row r="179" spans="1:34">
      <c r="A179" s="331"/>
      <c r="B179" s="45" t="str">
        <f t="shared" si="64"/>
        <v/>
      </c>
      <c r="C179" s="333"/>
      <c r="D179" s="45" t="str">
        <f t="shared" si="65"/>
        <v/>
      </c>
      <c r="E179" s="82"/>
      <c r="F179" s="45" t="str">
        <f t="shared" si="66"/>
        <v/>
      </c>
      <c r="G179" s="45" t="str">
        <f t="shared" si="67"/>
        <v/>
      </c>
      <c r="H179" s="224"/>
      <c r="I179" s="224"/>
      <c r="J179" s="224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68"/>
        <v/>
      </c>
      <c r="S179" s="40" t="str">
        <f t="shared" si="69"/>
        <v/>
      </c>
      <c r="T179" s="40" t="str">
        <f t="shared" si="70"/>
        <v/>
      </c>
      <c r="U179" s="40" t="str">
        <f t="shared" si="71"/>
        <v/>
      </c>
      <c r="AE179" s="90" t="s">
        <v>1669</v>
      </c>
      <c r="AF179" s="40" t="s">
        <v>1670</v>
      </c>
      <c r="AG179" s="40" t="str">
        <f t="shared" si="72"/>
        <v>A679073</v>
      </c>
      <c r="AH179" s="40" t="s">
        <v>3929</v>
      </c>
    </row>
    <row r="180" spans="1:34">
      <c r="A180" s="331"/>
      <c r="B180" s="45" t="str">
        <f t="shared" si="64"/>
        <v/>
      </c>
      <c r="C180" s="333"/>
      <c r="D180" s="45" t="str">
        <f t="shared" si="65"/>
        <v/>
      </c>
      <c r="E180" s="82"/>
      <c r="F180" s="45" t="str">
        <f t="shared" si="66"/>
        <v/>
      </c>
      <c r="G180" s="45" t="str">
        <f t="shared" si="67"/>
        <v/>
      </c>
      <c r="H180" s="224"/>
      <c r="I180" s="224"/>
      <c r="J180" s="224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68"/>
        <v/>
      </c>
      <c r="S180" s="40" t="str">
        <f t="shared" si="69"/>
        <v/>
      </c>
      <c r="T180" s="40" t="str">
        <f t="shared" si="70"/>
        <v/>
      </c>
      <c r="U180" s="40" t="str">
        <f t="shared" si="71"/>
        <v/>
      </c>
      <c r="AE180" s="90" t="s">
        <v>2057</v>
      </c>
      <c r="AF180" s="40" t="s">
        <v>2058</v>
      </c>
      <c r="AG180" s="40" t="str">
        <f t="shared" si="72"/>
        <v>A679073</v>
      </c>
      <c r="AH180" s="40" t="s">
        <v>3929</v>
      </c>
    </row>
    <row r="181" spans="1:34">
      <c r="A181" s="331"/>
      <c r="B181" s="45" t="str">
        <f t="shared" si="64"/>
        <v/>
      </c>
      <c r="C181" s="333"/>
      <c r="D181" s="45" t="str">
        <f t="shared" si="65"/>
        <v/>
      </c>
      <c r="E181" s="82"/>
      <c r="F181" s="45" t="str">
        <f t="shared" si="66"/>
        <v/>
      </c>
      <c r="G181" s="45" t="str">
        <f t="shared" si="67"/>
        <v/>
      </c>
      <c r="H181" s="224"/>
      <c r="I181" s="224"/>
      <c r="J181" s="224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68"/>
        <v/>
      </c>
      <c r="S181" s="40" t="str">
        <f t="shared" si="69"/>
        <v/>
      </c>
      <c r="T181" s="40" t="str">
        <f t="shared" si="70"/>
        <v/>
      </c>
      <c r="U181" s="40" t="str">
        <f t="shared" si="71"/>
        <v/>
      </c>
      <c r="AE181" s="90" t="s">
        <v>2059</v>
      </c>
      <c r="AF181" s="40" t="s">
        <v>2060</v>
      </c>
      <c r="AG181" s="40" t="str">
        <f t="shared" si="72"/>
        <v>A679073</v>
      </c>
      <c r="AH181" s="40" t="s">
        <v>3929</v>
      </c>
    </row>
    <row r="182" spans="1:34">
      <c r="A182" s="331"/>
      <c r="B182" s="45" t="str">
        <f t="shared" si="64"/>
        <v/>
      </c>
      <c r="C182" s="333"/>
      <c r="D182" s="45" t="str">
        <f t="shared" si="65"/>
        <v/>
      </c>
      <c r="E182" s="82"/>
      <c r="F182" s="45" t="str">
        <f t="shared" si="66"/>
        <v/>
      </c>
      <c r="G182" s="45" t="str">
        <f t="shared" si="67"/>
        <v/>
      </c>
      <c r="H182" s="224"/>
      <c r="I182" s="224"/>
      <c r="J182" s="224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68"/>
        <v/>
      </c>
      <c r="S182" s="40" t="str">
        <f t="shared" si="69"/>
        <v/>
      </c>
      <c r="T182" s="40" t="str">
        <f t="shared" si="70"/>
        <v/>
      </c>
      <c r="U182" s="40" t="str">
        <f t="shared" si="71"/>
        <v/>
      </c>
      <c r="AE182" s="90" t="s">
        <v>4235</v>
      </c>
      <c r="AF182" s="40" t="s">
        <v>4236</v>
      </c>
      <c r="AG182" s="40" t="str">
        <f t="shared" si="72"/>
        <v>A679073</v>
      </c>
      <c r="AH182" s="40" t="s">
        <v>3929</v>
      </c>
    </row>
    <row r="183" spans="1:34">
      <c r="A183" s="331"/>
      <c r="B183" s="45" t="str">
        <f t="shared" si="64"/>
        <v/>
      </c>
      <c r="C183" s="333"/>
      <c r="D183" s="45" t="str">
        <f t="shared" si="65"/>
        <v/>
      </c>
      <c r="E183" s="82"/>
      <c r="F183" s="45" t="str">
        <f t="shared" si="66"/>
        <v/>
      </c>
      <c r="G183" s="45" t="str">
        <f t="shared" si="67"/>
        <v/>
      </c>
      <c r="H183" s="224"/>
      <c r="I183" s="224"/>
      <c r="J183" s="224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68"/>
        <v/>
      </c>
      <c r="S183" s="40" t="str">
        <f t="shared" si="69"/>
        <v/>
      </c>
      <c r="T183" s="40" t="str">
        <f t="shared" si="70"/>
        <v/>
      </c>
      <c r="U183" s="40" t="str">
        <f t="shared" si="71"/>
        <v/>
      </c>
      <c r="AE183" s="90" t="s">
        <v>4237</v>
      </c>
      <c r="AF183" s="40" t="s">
        <v>4238</v>
      </c>
      <c r="AG183" s="40" t="str">
        <f t="shared" si="72"/>
        <v>A679073</v>
      </c>
      <c r="AH183" s="40" t="s">
        <v>3929</v>
      </c>
    </row>
    <row r="184" spans="1:34">
      <c r="A184" s="331"/>
      <c r="B184" s="45" t="str">
        <f t="shared" si="64"/>
        <v/>
      </c>
      <c r="C184" s="333"/>
      <c r="D184" s="45" t="str">
        <f t="shared" si="65"/>
        <v/>
      </c>
      <c r="E184" s="82"/>
      <c r="F184" s="45" t="str">
        <f t="shared" si="66"/>
        <v/>
      </c>
      <c r="G184" s="45" t="str">
        <f t="shared" si="67"/>
        <v/>
      </c>
      <c r="H184" s="224"/>
      <c r="I184" s="224"/>
      <c r="J184" s="224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68"/>
        <v/>
      </c>
      <c r="S184" s="40" t="str">
        <f t="shared" si="69"/>
        <v/>
      </c>
      <c r="T184" s="40" t="str">
        <f t="shared" si="70"/>
        <v/>
      </c>
      <c r="U184" s="40" t="str">
        <f t="shared" si="71"/>
        <v/>
      </c>
      <c r="AE184" s="90" t="s">
        <v>4239</v>
      </c>
      <c r="AF184" s="40" t="s">
        <v>4240</v>
      </c>
      <c r="AG184" s="40" t="str">
        <f t="shared" si="72"/>
        <v>A679073</v>
      </c>
      <c r="AH184" s="40" t="s">
        <v>3929</v>
      </c>
    </row>
    <row r="185" spans="1:34">
      <c r="A185" s="331"/>
      <c r="B185" s="45" t="str">
        <f t="shared" si="64"/>
        <v/>
      </c>
      <c r="C185" s="333"/>
      <c r="D185" s="45" t="str">
        <f t="shared" si="65"/>
        <v/>
      </c>
      <c r="E185" s="82"/>
      <c r="F185" s="45" t="str">
        <f t="shared" si="66"/>
        <v/>
      </c>
      <c r="G185" s="45" t="str">
        <f t="shared" si="67"/>
        <v/>
      </c>
      <c r="H185" s="224"/>
      <c r="I185" s="224"/>
      <c r="J185" s="224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68"/>
        <v/>
      </c>
      <c r="S185" s="40" t="str">
        <f t="shared" si="69"/>
        <v/>
      </c>
      <c r="T185" s="40" t="str">
        <f t="shared" si="70"/>
        <v/>
      </c>
      <c r="U185" s="40" t="str">
        <f t="shared" si="71"/>
        <v/>
      </c>
      <c r="AE185" s="90" t="s">
        <v>4241</v>
      </c>
      <c r="AF185" s="40" t="s">
        <v>4242</v>
      </c>
      <c r="AG185" s="40" t="str">
        <f t="shared" si="72"/>
        <v>A679073</v>
      </c>
      <c r="AH185" s="40" t="s">
        <v>3929</v>
      </c>
    </row>
    <row r="186" spans="1:34">
      <c r="A186" s="50"/>
      <c r="B186" s="45" t="str">
        <f t="shared" si="64"/>
        <v/>
      </c>
      <c r="C186" s="50"/>
      <c r="D186" s="45" t="str">
        <f t="shared" si="65"/>
        <v/>
      </c>
      <c r="E186" s="82"/>
      <c r="F186" s="45" t="str">
        <f t="shared" si="66"/>
        <v/>
      </c>
      <c r="G186" s="45" t="str">
        <f t="shared" si="67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68"/>
        <v/>
      </c>
      <c r="S186" s="40" t="str">
        <f t="shared" si="69"/>
        <v/>
      </c>
      <c r="T186" s="40" t="str">
        <f t="shared" si="70"/>
        <v/>
      </c>
      <c r="U186" s="40" t="str">
        <f t="shared" si="71"/>
        <v/>
      </c>
      <c r="AE186" s="90" t="s">
        <v>4243</v>
      </c>
      <c r="AF186" s="40" t="s">
        <v>4244</v>
      </c>
      <c r="AG186" s="40" t="str">
        <f t="shared" si="72"/>
        <v>A679073</v>
      </c>
      <c r="AH186" s="40" t="s">
        <v>3929</v>
      </c>
    </row>
    <row r="187" spans="1:34">
      <c r="A187" s="50"/>
      <c r="B187" s="45" t="str">
        <f t="shared" si="64"/>
        <v/>
      </c>
      <c r="C187" s="50"/>
      <c r="D187" s="45" t="str">
        <f t="shared" si="65"/>
        <v/>
      </c>
      <c r="E187" s="82"/>
      <c r="F187" s="45" t="str">
        <f t="shared" si="66"/>
        <v/>
      </c>
      <c r="G187" s="45" t="str">
        <f t="shared" si="67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68"/>
        <v/>
      </c>
      <c r="S187" s="40" t="str">
        <f t="shared" si="69"/>
        <v/>
      </c>
      <c r="T187" s="40" t="str">
        <f t="shared" si="70"/>
        <v/>
      </c>
      <c r="U187" s="40" t="str">
        <f t="shared" si="71"/>
        <v/>
      </c>
      <c r="AE187" s="90" t="s">
        <v>4245</v>
      </c>
      <c r="AF187" s="40" t="s">
        <v>4246</v>
      </c>
      <c r="AG187" s="40" t="str">
        <f t="shared" si="72"/>
        <v>A679073</v>
      </c>
      <c r="AH187" s="40" t="s">
        <v>3929</v>
      </c>
    </row>
    <row r="188" spans="1:34">
      <c r="A188" s="50"/>
      <c r="B188" s="45" t="str">
        <f t="shared" si="64"/>
        <v/>
      </c>
      <c r="C188" s="50"/>
      <c r="D188" s="45" t="str">
        <f t="shared" si="65"/>
        <v/>
      </c>
      <c r="E188" s="82"/>
      <c r="F188" s="45" t="str">
        <f t="shared" si="66"/>
        <v/>
      </c>
      <c r="G188" s="45" t="str">
        <f t="shared" si="67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68"/>
        <v/>
      </c>
      <c r="S188" s="40" t="str">
        <f t="shared" si="69"/>
        <v/>
      </c>
      <c r="T188" s="40" t="str">
        <f t="shared" si="70"/>
        <v/>
      </c>
      <c r="U188" s="40" t="str">
        <f t="shared" si="71"/>
        <v/>
      </c>
      <c r="AE188" s="90" t="s">
        <v>4247</v>
      </c>
      <c r="AF188" s="40" t="s">
        <v>4248</v>
      </c>
      <c r="AG188" s="40" t="str">
        <f t="shared" si="72"/>
        <v>A679073</v>
      </c>
      <c r="AH188" s="40" t="s">
        <v>3929</v>
      </c>
    </row>
    <row r="189" spans="1:34">
      <c r="A189" s="50"/>
      <c r="B189" s="45" t="str">
        <f t="shared" si="64"/>
        <v/>
      </c>
      <c r="C189" s="50"/>
      <c r="D189" s="45" t="str">
        <f t="shared" si="65"/>
        <v/>
      </c>
      <c r="E189" s="82"/>
      <c r="F189" s="45" t="str">
        <f t="shared" si="66"/>
        <v/>
      </c>
      <c r="G189" s="45" t="str">
        <f t="shared" si="67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68"/>
        <v/>
      </c>
      <c r="S189" s="40" t="str">
        <f t="shared" si="69"/>
        <v/>
      </c>
      <c r="T189" s="40" t="str">
        <f t="shared" si="70"/>
        <v/>
      </c>
      <c r="U189" s="40" t="str">
        <f t="shared" si="71"/>
        <v/>
      </c>
      <c r="AE189" s="90" t="s">
        <v>4249</v>
      </c>
      <c r="AF189" s="40" t="s">
        <v>4250</v>
      </c>
      <c r="AG189" s="40" t="str">
        <f t="shared" si="72"/>
        <v>A679073</v>
      </c>
      <c r="AH189" s="40" t="s">
        <v>3929</v>
      </c>
    </row>
    <row r="190" spans="1:34">
      <c r="A190" s="50"/>
      <c r="B190" s="45" t="str">
        <f t="shared" si="64"/>
        <v/>
      </c>
      <c r="C190" s="50"/>
      <c r="D190" s="45" t="str">
        <f t="shared" si="65"/>
        <v/>
      </c>
      <c r="E190" s="82"/>
      <c r="F190" s="45" t="str">
        <f t="shared" si="66"/>
        <v/>
      </c>
      <c r="G190" s="45" t="str">
        <f t="shared" si="67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68"/>
        <v/>
      </c>
      <c r="S190" s="40" t="str">
        <f t="shared" si="69"/>
        <v/>
      </c>
      <c r="T190" s="40" t="str">
        <f t="shared" si="70"/>
        <v/>
      </c>
      <c r="U190" s="40" t="str">
        <f t="shared" si="71"/>
        <v/>
      </c>
      <c r="AE190" s="90" t="s">
        <v>1064</v>
      </c>
      <c r="AF190" s="40" t="s">
        <v>1065</v>
      </c>
      <c r="AG190" s="40" t="str">
        <f t="shared" si="72"/>
        <v>A679074</v>
      </c>
      <c r="AH190" s="40" t="s">
        <v>3929</v>
      </c>
    </row>
    <row r="191" spans="1:34">
      <c r="A191" s="50"/>
      <c r="B191" s="45" t="str">
        <f t="shared" si="64"/>
        <v/>
      </c>
      <c r="C191" s="50"/>
      <c r="D191" s="45" t="str">
        <f t="shared" si="65"/>
        <v/>
      </c>
      <c r="E191" s="82"/>
      <c r="F191" s="45" t="str">
        <f t="shared" si="66"/>
        <v/>
      </c>
      <c r="G191" s="45" t="str">
        <f t="shared" si="67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68"/>
        <v/>
      </c>
      <c r="S191" s="40" t="str">
        <f t="shared" si="69"/>
        <v/>
      </c>
      <c r="T191" s="40" t="str">
        <f t="shared" si="70"/>
        <v/>
      </c>
      <c r="U191" s="40" t="str">
        <f t="shared" si="71"/>
        <v/>
      </c>
      <c r="AE191" s="90" t="s">
        <v>1066</v>
      </c>
      <c r="AF191" s="40" t="s">
        <v>1067</v>
      </c>
      <c r="AG191" s="40" t="str">
        <f t="shared" si="72"/>
        <v>A679074</v>
      </c>
      <c r="AH191" s="40" t="s">
        <v>3929</v>
      </c>
    </row>
    <row r="192" spans="1:34">
      <c r="A192" s="50"/>
      <c r="B192" s="45" t="str">
        <f t="shared" si="64"/>
        <v/>
      </c>
      <c r="C192" s="50"/>
      <c r="D192" s="45" t="str">
        <f t="shared" si="65"/>
        <v/>
      </c>
      <c r="E192" s="82"/>
      <c r="F192" s="45" t="str">
        <f t="shared" si="66"/>
        <v/>
      </c>
      <c r="G192" s="45" t="str">
        <f t="shared" si="67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68"/>
        <v/>
      </c>
      <c r="S192" s="40" t="str">
        <f t="shared" si="69"/>
        <v/>
      </c>
      <c r="T192" s="40" t="str">
        <f t="shared" si="70"/>
        <v/>
      </c>
      <c r="U192" s="40" t="str">
        <f t="shared" si="71"/>
        <v/>
      </c>
      <c r="AE192" s="90" t="s">
        <v>1671</v>
      </c>
      <c r="AF192" s="40" t="s">
        <v>1672</v>
      </c>
      <c r="AG192" s="40" t="str">
        <f t="shared" si="72"/>
        <v>A679074</v>
      </c>
      <c r="AH192" s="40" t="s">
        <v>3929</v>
      </c>
    </row>
    <row r="193" spans="1:34">
      <c r="A193" s="50"/>
      <c r="B193" s="45" t="str">
        <f t="shared" si="64"/>
        <v/>
      </c>
      <c r="C193" s="50"/>
      <c r="D193" s="45" t="str">
        <f t="shared" si="65"/>
        <v/>
      </c>
      <c r="E193" s="82"/>
      <c r="F193" s="45" t="str">
        <f t="shared" si="66"/>
        <v/>
      </c>
      <c r="G193" s="45" t="str">
        <f t="shared" si="67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68"/>
        <v/>
      </c>
      <c r="S193" s="40" t="str">
        <f t="shared" si="69"/>
        <v/>
      </c>
      <c r="T193" s="40" t="str">
        <f t="shared" si="70"/>
        <v/>
      </c>
      <c r="U193" s="40" t="str">
        <f t="shared" si="71"/>
        <v/>
      </c>
      <c r="AE193" s="90" t="s">
        <v>1673</v>
      </c>
      <c r="AF193" s="40" t="s">
        <v>1674</v>
      </c>
      <c r="AG193" s="40" t="str">
        <f t="shared" si="72"/>
        <v>A679074</v>
      </c>
      <c r="AH193" s="40" t="s">
        <v>3929</v>
      </c>
    </row>
    <row r="194" spans="1:34">
      <c r="A194" s="50"/>
      <c r="B194" s="45" t="str">
        <f t="shared" si="64"/>
        <v/>
      </c>
      <c r="C194" s="50"/>
      <c r="D194" s="45" t="str">
        <f t="shared" si="65"/>
        <v/>
      </c>
      <c r="E194" s="82"/>
      <c r="F194" s="45" t="str">
        <f t="shared" si="66"/>
        <v/>
      </c>
      <c r="G194" s="45" t="str">
        <f t="shared" si="67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68"/>
        <v/>
      </c>
      <c r="S194" s="40" t="str">
        <f t="shared" si="69"/>
        <v/>
      </c>
      <c r="T194" s="40" t="str">
        <f t="shared" si="70"/>
        <v/>
      </c>
      <c r="U194" s="40" t="str">
        <f t="shared" si="71"/>
        <v/>
      </c>
      <c r="AE194" s="90" t="s">
        <v>1675</v>
      </c>
      <c r="AF194" s="40" t="s">
        <v>1676</v>
      </c>
      <c r="AG194" s="40" t="str">
        <f t="shared" si="72"/>
        <v>A679074</v>
      </c>
      <c r="AH194" s="40" t="s">
        <v>3929</v>
      </c>
    </row>
    <row r="195" spans="1:34">
      <c r="A195" s="50"/>
      <c r="B195" s="45" t="str">
        <f t="shared" ref="B195:B258" si="73">IFERROR(VLOOKUP(A195,$V$6:$W$33,2,FALSE),"")</f>
        <v/>
      </c>
      <c r="C195" s="50"/>
      <c r="D195" s="45" t="str">
        <f t="shared" ref="D195:D258" si="74">IFERROR(VLOOKUP(C195,$Y$5:$AA$139,2,FALSE),"")</f>
        <v/>
      </c>
      <c r="E195" s="82"/>
      <c r="F195" s="45" t="str">
        <f t="shared" ref="F195:F258" si="75">IFERROR(VLOOKUP(E195,$AE$6:$AF$1100,2,FALSE),"")</f>
        <v/>
      </c>
      <c r="G195" s="45" t="str">
        <f t="shared" ref="G195:G258" si="76">IFERROR(VLOOKUP(E195,$AE$6:$AH$1100,4,FALSE),"")</f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68"/>
        <v/>
      </c>
      <c r="S195" s="40" t="str">
        <f t="shared" si="69"/>
        <v/>
      </c>
      <c r="T195" s="40" t="str">
        <f t="shared" si="70"/>
        <v/>
      </c>
      <c r="U195" s="40" t="str">
        <f t="shared" si="71"/>
        <v/>
      </c>
      <c r="AE195" s="90" t="s">
        <v>1677</v>
      </c>
      <c r="AF195" s="40" t="s">
        <v>1678</v>
      </c>
      <c r="AG195" s="40" t="str">
        <f t="shared" si="72"/>
        <v>A679074</v>
      </c>
      <c r="AH195" s="40" t="s">
        <v>3929</v>
      </c>
    </row>
    <row r="196" spans="1:34">
      <c r="A196" s="50"/>
      <c r="B196" s="45" t="str">
        <f t="shared" si="73"/>
        <v/>
      </c>
      <c r="C196" s="50"/>
      <c r="D196" s="45" t="str">
        <f t="shared" si="74"/>
        <v/>
      </c>
      <c r="E196" s="82"/>
      <c r="F196" s="45" t="str">
        <f t="shared" si="75"/>
        <v/>
      </c>
      <c r="G196" s="45" t="str">
        <f t="shared" si="76"/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si="68"/>
        <v/>
      </c>
      <c r="S196" s="40" t="str">
        <f t="shared" si="69"/>
        <v/>
      </c>
      <c r="T196" s="40" t="str">
        <f t="shared" si="70"/>
        <v/>
      </c>
      <c r="U196" s="40" t="str">
        <f t="shared" si="71"/>
        <v/>
      </c>
      <c r="AE196" s="90" t="s">
        <v>1679</v>
      </c>
      <c r="AF196" s="40" t="s">
        <v>1680</v>
      </c>
      <c r="AG196" s="40" t="str">
        <f t="shared" si="72"/>
        <v>A679074</v>
      </c>
      <c r="AH196" s="40" t="s">
        <v>3929</v>
      </c>
    </row>
    <row r="197" spans="1:34">
      <c r="A197" s="50"/>
      <c r="B197" s="45" t="str">
        <f t="shared" si="73"/>
        <v/>
      </c>
      <c r="C197" s="50"/>
      <c r="D197" s="45" t="str">
        <f t="shared" si="74"/>
        <v/>
      </c>
      <c r="E197" s="82"/>
      <c r="F197" s="45" t="str">
        <f t="shared" si="75"/>
        <v/>
      </c>
      <c r="G197" s="45" t="str">
        <f t="shared" si="76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68"/>
        <v/>
      </c>
      <c r="S197" s="40" t="str">
        <f t="shared" si="69"/>
        <v/>
      </c>
      <c r="T197" s="40" t="str">
        <f t="shared" si="70"/>
        <v/>
      </c>
      <c r="U197" s="40" t="str">
        <f t="shared" si="71"/>
        <v/>
      </c>
      <c r="AE197" s="90" t="s">
        <v>1681</v>
      </c>
      <c r="AF197" s="40" t="s">
        <v>1682</v>
      </c>
      <c r="AG197" s="40" t="str">
        <f t="shared" si="72"/>
        <v>A679074</v>
      </c>
      <c r="AH197" s="40" t="s">
        <v>3929</v>
      </c>
    </row>
    <row r="198" spans="1:34">
      <c r="A198" s="50"/>
      <c r="B198" s="45" t="str">
        <f t="shared" si="73"/>
        <v/>
      </c>
      <c r="C198" s="50"/>
      <c r="D198" s="45" t="str">
        <f t="shared" si="74"/>
        <v/>
      </c>
      <c r="E198" s="82"/>
      <c r="F198" s="45" t="str">
        <f t="shared" si="75"/>
        <v/>
      </c>
      <c r="G198" s="45" t="str">
        <f t="shared" si="76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68"/>
        <v/>
      </c>
      <c r="S198" s="40" t="str">
        <f t="shared" si="69"/>
        <v/>
      </c>
      <c r="T198" s="40" t="str">
        <f t="shared" si="70"/>
        <v/>
      </c>
      <c r="U198" s="40" t="str">
        <f t="shared" si="71"/>
        <v/>
      </c>
      <c r="AE198" s="90" t="s">
        <v>4251</v>
      </c>
      <c r="AF198" s="40" t="s">
        <v>4252</v>
      </c>
      <c r="AG198" s="40" t="str">
        <f t="shared" si="72"/>
        <v>A679074</v>
      </c>
      <c r="AH198" s="40" t="s">
        <v>3929</v>
      </c>
    </row>
    <row r="199" spans="1:34">
      <c r="A199" s="50"/>
      <c r="B199" s="45" t="str">
        <f t="shared" si="73"/>
        <v/>
      </c>
      <c r="C199" s="50"/>
      <c r="D199" s="45" t="str">
        <f t="shared" si="74"/>
        <v/>
      </c>
      <c r="E199" s="82"/>
      <c r="F199" s="45" t="str">
        <f t="shared" si="75"/>
        <v/>
      </c>
      <c r="G199" s="45" t="str">
        <f t="shared" si="76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68"/>
        <v/>
      </c>
      <c r="S199" s="40" t="str">
        <f t="shared" si="69"/>
        <v/>
      </c>
      <c r="T199" s="40" t="str">
        <f t="shared" si="70"/>
        <v/>
      </c>
      <c r="U199" s="40" t="str">
        <f t="shared" si="71"/>
        <v/>
      </c>
      <c r="AE199" s="90" t="s">
        <v>4253</v>
      </c>
      <c r="AF199" s="40" t="s">
        <v>4254</v>
      </c>
      <c r="AG199" s="40" t="str">
        <f t="shared" si="72"/>
        <v>A679074</v>
      </c>
      <c r="AH199" s="40" t="s">
        <v>3929</v>
      </c>
    </row>
    <row r="200" spans="1:34">
      <c r="A200" s="50"/>
      <c r="B200" s="45" t="str">
        <f t="shared" si="73"/>
        <v/>
      </c>
      <c r="C200" s="50"/>
      <c r="D200" s="45" t="str">
        <f t="shared" si="74"/>
        <v/>
      </c>
      <c r="E200" s="82"/>
      <c r="F200" s="45" t="str">
        <f t="shared" si="75"/>
        <v/>
      </c>
      <c r="G200" s="45" t="str">
        <f t="shared" si="76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68"/>
        <v/>
      </c>
      <c r="S200" s="40" t="str">
        <f t="shared" si="69"/>
        <v/>
      </c>
      <c r="T200" s="40" t="str">
        <f t="shared" si="70"/>
        <v/>
      </c>
      <c r="U200" s="40" t="str">
        <f t="shared" si="71"/>
        <v/>
      </c>
      <c r="AE200" s="90" t="s">
        <v>4255</v>
      </c>
      <c r="AF200" s="40" t="s">
        <v>4256</v>
      </c>
      <c r="AG200" s="40" t="str">
        <f t="shared" si="72"/>
        <v>A679074</v>
      </c>
      <c r="AH200" s="40" t="s">
        <v>3929</v>
      </c>
    </row>
    <row r="201" spans="1:34">
      <c r="A201" s="50"/>
      <c r="B201" s="45" t="str">
        <f t="shared" si="73"/>
        <v/>
      </c>
      <c r="C201" s="50"/>
      <c r="D201" s="45" t="str">
        <f t="shared" si="74"/>
        <v/>
      </c>
      <c r="E201" s="82"/>
      <c r="F201" s="45" t="str">
        <f t="shared" si="75"/>
        <v/>
      </c>
      <c r="G201" s="45" t="str">
        <f t="shared" si="76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68"/>
        <v/>
      </c>
      <c r="S201" s="40" t="str">
        <f t="shared" si="69"/>
        <v/>
      </c>
      <c r="T201" s="40" t="str">
        <f t="shared" si="70"/>
        <v/>
      </c>
      <c r="U201" s="40" t="str">
        <f t="shared" si="71"/>
        <v/>
      </c>
      <c r="AE201" s="90" t="s">
        <v>4257</v>
      </c>
      <c r="AF201" s="40" t="s">
        <v>4258</v>
      </c>
      <c r="AG201" s="40" t="str">
        <f t="shared" si="72"/>
        <v>A679074</v>
      </c>
      <c r="AH201" s="40" t="s">
        <v>3929</v>
      </c>
    </row>
    <row r="202" spans="1:34">
      <c r="A202" s="50"/>
      <c r="B202" s="45" t="str">
        <f t="shared" si="73"/>
        <v/>
      </c>
      <c r="C202" s="50"/>
      <c r="D202" s="45" t="str">
        <f t="shared" si="74"/>
        <v/>
      </c>
      <c r="E202" s="82"/>
      <c r="F202" s="45" t="str">
        <f t="shared" si="75"/>
        <v/>
      </c>
      <c r="G202" s="45" t="str">
        <f t="shared" si="76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68"/>
        <v/>
      </c>
      <c r="S202" s="40" t="str">
        <f t="shared" si="69"/>
        <v/>
      </c>
      <c r="T202" s="40" t="str">
        <f t="shared" si="70"/>
        <v/>
      </c>
      <c r="U202" s="40" t="str">
        <f t="shared" si="71"/>
        <v/>
      </c>
      <c r="AE202" s="90" t="s">
        <v>4259</v>
      </c>
      <c r="AF202" s="40" t="s">
        <v>4260</v>
      </c>
      <c r="AG202" s="40" t="str">
        <f t="shared" si="72"/>
        <v>A679074</v>
      </c>
      <c r="AH202" s="40" t="s">
        <v>3929</v>
      </c>
    </row>
    <row r="203" spans="1:34">
      <c r="A203" s="50"/>
      <c r="B203" s="45" t="str">
        <f t="shared" si="73"/>
        <v/>
      </c>
      <c r="C203" s="50"/>
      <c r="D203" s="45" t="str">
        <f t="shared" si="74"/>
        <v/>
      </c>
      <c r="E203" s="82"/>
      <c r="F203" s="45" t="str">
        <f t="shared" si="75"/>
        <v/>
      </c>
      <c r="G203" s="45" t="str">
        <f t="shared" si="76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68"/>
        <v/>
      </c>
      <c r="S203" s="40" t="str">
        <f t="shared" si="69"/>
        <v/>
      </c>
      <c r="T203" s="40" t="str">
        <f t="shared" si="70"/>
        <v/>
      </c>
      <c r="U203" s="40" t="str">
        <f t="shared" si="71"/>
        <v/>
      </c>
      <c r="AE203" s="90" t="s">
        <v>4261</v>
      </c>
      <c r="AF203" s="40" t="s">
        <v>4262</v>
      </c>
      <c r="AG203" s="40" t="str">
        <f t="shared" si="72"/>
        <v>A679074</v>
      </c>
      <c r="AH203" s="40" t="s">
        <v>3929</v>
      </c>
    </row>
    <row r="204" spans="1:34">
      <c r="A204" s="50"/>
      <c r="B204" s="45" t="str">
        <f t="shared" si="73"/>
        <v/>
      </c>
      <c r="C204" s="50"/>
      <c r="D204" s="45" t="str">
        <f t="shared" si="74"/>
        <v/>
      </c>
      <c r="E204" s="82"/>
      <c r="F204" s="45" t="str">
        <f t="shared" si="75"/>
        <v/>
      </c>
      <c r="G204" s="45" t="str">
        <f t="shared" si="76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68"/>
        <v/>
      </c>
      <c r="S204" s="40" t="str">
        <f t="shared" si="69"/>
        <v/>
      </c>
      <c r="T204" s="40" t="str">
        <f t="shared" si="70"/>
        <v/>
      </c>
      <c r="U204" s="40" t="str">
        <f t="shared" si="71"/>
        <v/>
      </c>
      <c r="AE204" s="90" t="s">
        <v>4263</v>
      </c>
      <c r="AF204" s="40" t="s">
        <v>4264</v>
      </c>
      <c r="AG204" s="40" t="str">
        <f t="shared" si="72"/>
        <v>A679074</v>
      </c>
      <c r="AH204" s="40" t="s">
        <v>3929</v>
      </c>
    </row>
    <row r="205" spans="1:34">
      <c r="A205" s="50"/>
      <c r="B205" s="45" t="str">
        <f t="shared" si="73"/>
        <v/>
      </c>
      <c r="C205" s="50"/>
      <c r="D205" s="45" t="str">
        <f t="shared" si="74"/>
        <v/>
      </c>
      <c r="E205" s="82"/>
      <c r="F205" s="45" t="str">
        <f t="shared" si="75"/>
        <v/>
      </c>
      <c r="G205" s="45" t="str">
        <f t="shared" si="76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68"/>
        <v/>
      </c>
      <c r="S205" s="40" t="str">
        <f t="shared" si="69"/>
        <v/>
      </c>
      <c r="T205" s="40" t="str">
        <f t="shared" si="70"/>
        <v/>
      </c>
      <c r="U205" s="40" t="str">
        <f t="shared" si="71"/>
        <v/>
      </c>
      <c r="AE205" s="90" t="s">
        <v>4265</v>
      </c>
      <c r="AF205" s="40" t="s">
        <v>4266</v>
      </c>
      <c r="AG205" s="40" t="str">
        <f t="shared" si="72"/>
        <v>A679074</v>
      </c>
      <c r="AH205" s="40" t="s">
        <v>3929</v>
      </c>
    </row>
    <row r="206" spans="1:34">
      <c r="A206" s="50"/>
      <c r="B206" s="45" t="str">
        <f t="shared" si="73"/>
        <v/>
      </c>
      <c r="C206" s="50"/>
      <c r="D206" s="45" t="str">
        <f t="shared" si="74"/>
        <v/>
      </c>
      <c r="E206" s="82"/>
      <c r="F206" s="45" t="str">
        <f t="shared" si="75"/>
        <v/>
      </c>
      <c r="G206" s="45" t="str">
        <f t="shared" si="76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ref="R206:R269" si="77">LEFT(C206,3)</f>
        <v/>
      </c>
      <c r="S206" s="40" t="str">
        <f t="shared" ref="S206:S269" si="78">LEFT(C206,2)</f>
        <v/>
      </c>
      <c r="T206" s="40" t="str">
        <f t="shared" ref="T206:T269" si="79">MID(G206,2,2)</f>
        <v/>
      </c>
      <c r="U206" s="40" t="str">
        <f t="shared" ref="U206:U269" si="80">LEFT(C206,1)</f>
        <v/>
      </c>
      <c r="AE206" s="90" t="s">
        <v>4267</v>
      </c>
      <c r="AF206" s="40" t="s">
        <v>4268</v>
      </c>
      <c r="AG206" s="40" t="str">
        <f t="shared" si="72"/>
        <v>A679074</v>
      </c>
      <c r="AH206" s="40" t="s">
        <v>3929</v>
      </c>
    </row>
    <row r="207" spans="1:34">
      <c r="A207" s="50"/>
      <c r="B207" s="45" t="str">
        <f t="shared" si="73"/>
        <v/>
      </c>
      <c r="C207" s="50"/>
      <c r="D207" s="45" t="str">
        <f t="shared" si="74"/>
        <v/>
      </c>
      <c r="E207" s="82"/>
      <c r="F207" s="45" t="str">
        <f t="shared" si="75"/>
        <v/>
      </c>
      <c r="G207" s="45" t="str">
        <f t="shared" si="76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77"/>
        <v/>
      </c>
      <c r="S207" s="40" t="str">
        <f t="shared" si="78"/>
        <v/>
      </c>
      <c r="T207" s="40" t="str">
        <f t="shared" si="79"/>
        <v/>
      </c>
      <c r="U207" s="40" t="str">
        <f t="shared" si="80"/>
        <v/>
      </c>
      <c r="AE207" s="90" t="s">
        <v>4269</v>
      </c>
      <c r="AF207" s="40" t="s">
        <v>4270</v>
      </c>
      <c r="AG207" s="40" t="str">
        <f t="shared" si="72"/>
        <v>A679074</v>
      </c>
      <c r="AH207" s="40" t="s">
        <v>3929</v>
      </c>
    </row>
    <row r="208" spans="1:34">
      <c r="A208" s="50"/>
      <c r="B208" s="45" t="str">
        <f t="shared" si="73"/>
        <v/>
      </c>
      <c r="C208" s="50"/>
      <c r="D208" s="45" t="str">
        <f t="shared" si="74"/>
        <v/>
      </c>
      <c r="E208" s="82"/>
      <c r="F208" s="45" t="str">
        <f t="shared" si="75"/>
        <v/>
      </c>
      <c r="G208" s="45" t="str">
        <f t="shared" si="76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77"/>
        <v/>
      </c>
      <c r="S208" s="40" t="str">
        <f t="shared" si="78"/>
        <v/>
      </c>
      <c r="T208" s="40" t="str">
        <f t="shared" si="79"/>
        <v/>
      </c>
      <c r="U208" s="40" t="str">
        <f t="shared" si="80"/>
        <v/>
      </c>
      <c r="AE208" s="90" t="s">
        <v>4271</v>
      </c>
      <c r="AF208" s="40" t="s">
        <v>4272</v>
      </c>
      <c r="AG208" s="40" t="str">
        <f t="shared" si="72"/>
        <v>A679074</v>
      </c>
      <c r="AH208" s="40" t="s">
        <v>3929</v>
      </c>
    </row>
    <row r="209" spans="1:34">
      <c r="A209" s="50"/>
      <c r="B209" s="45" t="str">
        <f t="shared" si="73"/>
        <v/>
      </c>
      <c r="C209" s="50"/>
      <c r="D209" s="45" t="str">
        <f t="shared" si="74"/>
        <v/>
      </c>
      <c r="E209" s="82"/>
      <c r="F209" s="45" t="str">
        <f t="shared" si="75"/>
        <v/>
      </c>
      <c r="G209" s="45" t="str">
        <f t="shared" si="76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77"/>
        <v/>
      </c>
      <c r="S209" s="40" t="str">
        <f t="shared" si="78"/>
        <v/>
      </c>
      <c r="T209" s="40" t="str">
        <f t="shared" si="79"/>
        <v/>
      </c>
      <c r="U209" s="40" t="str">
        <f t="shared" si="80"/>
        <v/>
      </c>
      <c r="AE209" s="90" t="s">
        <v>4273</v>
      </c>
      <c r="AF209" s="40" t="s">
        <v>4274</v>
      </c>
      <c r="AG209" s="40" t="str">
        <f t="shared" si="72"/>
        <v>A679074</v>
      </c>
      <c r="AH209" s="40" t="s">
        <v>3929</v>
      </c>
    </row>
    <row r="210" spans="1:34">
      <c r="A210" s="50"/>
      <c r="B210" s="45" t="str">
        <f t="shared" si="73"/>
        <v/>
      </c>
      <c r="C210" s="50"/>
      <c r="D210" s="45" t="str">
        <f t="shared" si="74"/>
        <v/>
      </c>
      <c r="E210" s="82"/>
      <c r="F210" s="45" t="str">
        <f t="shared" si="75"/>
        <v/>
      </c>
      <c r="G210" s="45" t="str">
        <f t="shared" si="76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77"/>
        <v/>
      </c>
      <c r="S210" s="40" t="str">
        <f t="shared" si="78"/>
        <v/>
      </c>
      <c r="T210" s="40" t="str">
        <f t="shared" si="79"/>
        <v/>
      </c>
      <c r="U210" s="40" t="str">
        <f t="shared" si="80"/>
        <v/>
      </c>
      <c r="AE210" s="90" t="s">
        <v>4275</v>
      </c>
      <c r="AF210" s="40" t="s">
        <v>4276</v>
      </c>
      <c r="AG210" s="40" t="str">
        <f t="shared" ref="AG210:AG273" si="81">LEFT(AE210,7)</f>
        <v>A679074</v>
      </c>
      <c r="AH210" s="40" t="s">
        <v>3929</v>
      </c>
    </row>
    <row r="211" spans="1:34">
      <c r="A211" s="50"/>
      <c r="B211" s="45" t="str">
        <f t="shared" si="73"/>
        <v/>
      </c>
      <c r="C211" s="50"/>
      <c r="D211" s="45" t="str">
        <f t="shared" si="74"/>
        <v/>
      </c>
      <c r="E211" s="82"/>
      <c r="F211" s="45" t="str">
        <f t="shared" si="75"/>
        <v/>
      </c>
      <c r="G211" s="45" t="str">
        <f t="shared" si="76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77"/>
        <v/>
      </c>
      <c r="S211" s="40" t="str">
        <f t="shared" si="78"/>
        <v/>
      </c>
      <c r="T211" s="40" t="str">
        <f t="shared" si="79"/>
        <v/>
      </c>
      <c r="U211" s="40" t="str">
        <f t="shared" si="80"/>
        <v/>
      </c>
      <c r="AE211" s="90" t="s">
        <v>4277</v>
      </c>
      <c r="AF211" s="40" t="s">
        <v>4278</v>
      </c>
      <c r="AG211" s="40" t="str">
        <f t="shared" si="81"/>
        <v>A679074</v>
      </c>
      <c r="AH211" s="40" t="s">
        <v>3929</v>
      </c>
    </row>
    <row r="212" spans="1:34">
      <c r="A212" s="50"/>
      <c r="B212" s="45" t="str">
        <f t="shared" si="73"/>
        <v/>
      </c>
      <c r="C212" s="50"/>
      <c r="D212" s="45" t="str">
        <f t="shared" si="74"/>
        <v/>
      </c>
      <c r="E212" s="82"/>
      <c r="F212" s="45" t="str">
        <f t="shared" si="75"/>
        <v/>
      </c>
      <c r="G212" s="45" t="str">
        <f t="shared" si="76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77"/>
        <v/>
      </c>
      <c r="S212" s="40" t="str">
        <f t="shared" si="78"/>
        <v/>
      </c>
      <c r="T212" s="40" t="str">
        <f t="shared" si="79"/>
        <v/>
      </c>
      <c r="U212" s="40" t="str">
        <f t="shared" si="80"/>
        <v/>
      </c>
      <c r="AE212" s="90" t="s">
        <v>2061</v>
      </c>
      <c r="AF212" s="40" t="s">
        <v>2062</v>
      </c>
      <c r="AG212" s="40" t="str">
        <f t="shared" si="81"/>
        <v>A679075</v>
      </c>
      <c r="AH212" s="40" t="s">
        <v>3929</v>
      </c>
    </row>
    <row r="213" spans="1:34">
      <c r="A213" s="50"/>
      <c r="B213" s="45" t="str">
        <f t="shared" si="73"/>
        <v/>
      </c>
      <c r="C213" s="50"/>
      <c r="D213" s="45" t="str">
        <f t="shared" si="74"/>
        <v/>
      </c>
      <c r="E213" s="82"/>
      <c r="F213" s="45" t="str">
        <f t="shared" si="75"/>
        <v/>
      </c>
      <c r="G213" s="45" t="str">
        <f t="shared" si="76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77"/>
        <v/>
      </c>
      <c r="S213" s="40" t="str">
        <f t="shared" si="78"/>
        <v/>
      </c>
      <c r="T213" s="40" t="str">
        <f t="shared" si="79"/>
        <v/>
      </c>
      <c r="U213" s="40" t="str">
        <f t="shared" si="80"/>
        <v/>
      </c>
      <c r="AE213" s="90" t="s">
        <v>2063</v>
      </c>
      <c r="AF213" s="40" t="s">
        <v>2064</v>
      </c>
      <c r="AG213" s="40" t="str">
        <f t="shared" si="81"/>
        <v>A679075</v>
      </c>
      <c r="AH213" s="40" t="s">
        <v>3929</v>
      </c>
    </row>
    <row r="214" spans="1:34">
      <c r="A214" s="50"/>
      <c r="B214" s="45" t="str">
        <f t="shared" si="73"/>
        <v/>
      </c>
      <c r="C214" s="50"/>
      <c r="D214" s="45" t="str">
        <f t="shared" si="74"/>
        <v/>
      </c>
      <c r="E214" s="82"/>
      <c r="F214" s="45" t="str">
        <f t="shared" si="75"/>
        <v/>
      </c>
      <c r="G214" s="45" t="str">
        <f t="shared" si="76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77"/>
        <v/>
      </c>
      <c r="S214" s="40" t="str">
        <f t="shared" si="78"/>
        <v/>
      </c>
      <c r="T214" s="40" t="str">
        <f t="shared" si="79"/>
        <v/>
      </c>
      <c r="U214" s="40" t="str">
        <f t="shared" si="80"/>
        <v/>
      </c>
      <c r="AE214" s="90" t="s">
        <v>4279</v>
      </c>
      <c r="AF214" s="40" t="s">
        <v>4280</v>
      </c>
      <c r="AG214" s="40" t="str">
        <f t="shared" si="81"/>
        <v>A679075</v>
      </c>
      <c r="AH214" s="40" t="s">
        <v>3929</v>
      </c>
    </row>
    <row r="215" spans="1:34">
      <c r="A215" s="50"/>
      <c r="B215" s="45" t="str">
        <f t="shared" si="73"/>
        <v/>
      </c>
      <c r="C215" s="50"/>
      <c r="D215" s="45" t="str">
        <f t="shared" si="74"/>
        <v/>
      </c>
      <c r="E215" s="82"/>
      <c r="F215" s="45" t="str">
        <f t="shared" si="75"/>
        <v/>
      </c>
      <c r="G215" s="45" t="str">
        <f t="shared" si="76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77"/>
        <v/>
      </c>
      <c r="S215" s="40" t="str">
        <f t="shared" si="78"/>
        <v/>
      </c>
      <c r="T215" s="40" t="str">
        <f t="shared" si="79"/>
        <v/>
      </c>
      <c r="U215" s="40" t="str">
        <f t="shared" si="80"/>
        <v/>
      </c>
      <c r="AE215" s="90" t="s">
        <v>4281</v>
      </c>
      <c r="AF215" s="40" t="s">
        <v>4282</v>
      </c>
      <c r="AG215" s="40" t="str">
        <f t="shared" si="81"/>
        <v>A679075</v>
      </c>
      <c r="AH215" s="40" t="s">
        <v>3929</v>
      </c>
    </row>
    <row r="216" spans="1:34">
      <c r="A216" s="50"/>
      <c r="B216" s="45" t="str">
        <f t="shared" si="73"/>
        <v/>
      </c>
      <c r="C216" s="50"/>
      <c r="D216" s="45" t="str">
        <f t="shared" si="74"/>
        <v/>
      </c>
      <c r="E216" s="82"/>
      <c r="F216" s="45" t="str">
        <f t="shared" si="75"/>
        <v/>
      </c>
      <c r="G216" s="45" t="str">
        <f t="shared" si="76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77"/>
        <v/>
      </c>
      <c r="S216" s="40" t="str">
        <f t="shared" si="78"/>
        <v/>
      </c>
      <c r="T216" s="40" t="str">
        <f t="shared" si="79"/>
        <v/>
      </c>
      <c r="U216" s="40" t="str">
        <f t="shared" si="80"/>
        <v/>
      </c>
      <c r="AE216" s="90" t="s">
        <v>4283</v>
      </c>
      <c r="AF216" s="40" t="s">
        <v>4284</v>
      </c>
      <c r="AG216" s="40" t="str">
        <f t="shared" si="81"/>
        <v>A679075</v>
      </c>
      <c r="AH216" s="40" t="s">
        <v>3929</v>
      </c>
    </row>
    <row r="217" spans="1:34">
      <c r="A217" s="50"/>
      <c r="B217" s="45" t="str">
        <f t="shared" si="73"/>
        <v/>
      </c>
      <c r="C217" s="50"/>
      <c r="D217" s="45" t="str">
        <f t="shared" si="74"/>
        <v/>
      </c>
      <c r="E217" s="82"/>
      <c r="F217" s="45" t="str">
        <f t="shared" si="75"/>
        <v/>
      </c>
      <c r="G217" s="45" t="str">
        <f t="shared" si="76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77"/>
        <v/>
      </c>
      <c r="S217" s="40" t="str">
        <f t="shared" si="78"/>
        <v/>
      </c>
      <c r="T217" s="40" t="str">
        <f t="shared" si="79"/>
        <v/>
      </c>
      <c r="U217" s="40" t="str">
        <f t="shared" si="80"/>
        <v/>
      </c>
      <c r="AE217" s="90" t="s">
        <v>4285</v>
      </c>
      <c r="AF217" s="40" t="s">
        <v>4286</v>
      </c>
      <c r="AG217" s="40" t="str">
        <f t="shared" si="81"/>
        <v>A679075</v>
      </c>
      <c r="AH217" s="40" t="s">
        <v>3929</v>
      </c>
    </row>
    <row r="218" spans="1:34">
      <c r="A218" s="50"/>
      <c r="B218" s="45" t="str">
        <f t="shared" si="73"/>
        <v/>
      </c>
      <c r="C218" s="50"/>
      <c r="D218" s="45" t="str">
        <f t="shared" si="74"/>
        <v/>
      </c>
      <c r="E218" s="82"/>
      <c r="F218" s="45" t="str">
        <f t="shared" si="75"/>
        <v/>
      </c>
      <c r="G218" s="45" t="str">
        <f t="shared" si="76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77"/>
        <v/>
      </c>
      <c r="S218" s="40" t="str">
        <f t="shared" si="78"/>
        <v/>
      </c>
      <c r="T218" s="40" t="str">
        <f t="shared" si="79"/>
        <v/>
      </c>
      <c r="U218" s="40" t="str">
        <f t="shared" si="80"/>
        <v/>
      </c>
      <c r="AE218" s="90" t="s">
        <v>4287</v>
      </c>
      <c r="AF218" s="40" t="s">
        <v>4288</v>
      </c>
      <c r="AG218" s="40" t="str">
        <f t="shared" si="81"/>
        <v>A679075</v>
      </c>
      <c r="AH218" s="40" t="s">
        <v>3929</v>
      </c>
    </row>
    <row r="219" spans="1:34">
      <c r="A219" s="50"/>
      <c r="B219" s="45" t="str">
        <f t="shared" si="73"/>
        <v/>
      </c>
      <c r="C219" s="50"/>
      <c r="D219" s="45" t="str">
        <f t="shared" si="74"/>
        <v/>
      </c>
      <c r="E219" s="82"/>
      <c r="F219" s="45" t="str">
        <f t="shared" si="75"/>
        <v/>
      </c>
      <c r="G219" s="45" t="str">
        <f t="shared" si="76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77"/>
        <v/>
      </c>
      <c r="S219" s="40" t="str">
        <f t="shared" si="78"/>
        <v/>
      </c>
      <c r="T219" s="40" t="str">
        <f t="shared" si="79"/>
        <v/>
      </c>
      <c r="U219" s="40" t="str">
        <f t="shared" si="80"/>
        <v/>
      </c>
      <c r="AE219" s="90" t="s">
        <v>4289</v>
      </c>
      <c r="AF219" s="40" t="s">
        <v>4290</v>
      </c>
      <c r="AG219" s="40" t="str">
        <f t="shared" si="81"/>
        <v>A679075</v>
      </c>
      <c r="AH219" s="40" t="s">
        <v>3929</v>
      </c>
    </row>
    <row r="220" spans="1:34">
      <c r="A220" s="50"/>
      <c r="B220" s="45" t="str">
        <f t="shared" si="73"/>
        <v/>
      </c>
      <c r="C220" s="50"/>
      <c r="D220" s="45" t="str">
        <f t="shared" si="74"/>
        <v/>
      </c>
      <c r="E220" s="82"/>
      <c r="F220" s="45" t="str">
        <f t="shared" si="75"/>
        <v/>
      </c>
      <c r="G220" s="45" t="str">
        <f t="shared" si="76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77"/>
        <v/>
      </c>
      <c r="S220" s="40" t="str">
        <f t="shared" si="78"/>
        <v/>
      </c>
      <c r="T220" s="40" t="str">
        <f t="shared" si="79"/>
        <v/>
      </c>
      <c r="U220" s="40" t="str">
        <f t="shared" si="80"/>
        <v/>
      </c>
      <c r="AE220" s="90" t="s">
        <v>4291</v>
      </c>
      <c r="AF220" s="40" t="s">
        <v>4292</v>
      </c>
      <c r="AG220" s="40" t="str">
        <f t="shared" si="81"/>
        <v>A679075</v>
      </c>
      <c r="AH220" s="40" t="s">
        <v>3929</v>
      </c>
    </row>
    <row r="221" spans="1:34">
      <c r="A221" s="50"/>
      <c r="B221" s="45" t="str">
        <f t="shared" si="73"/>
        <v/>
      </c>
      <c r="C221" s="50"/>
      <c r="D221" s="45" t="str">
        <f t="shared" si="74"/>
        <v/>
      </c>
      <c r="E221" s="82"/>
      <c r="F221" s="45" t="str">
        <f t="shared" si="75"/>
        <v/>
      </c>
      <c r="G221" s="45" t="str">
        <f t="shared" si="76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77"/>
        <v/>
      </c>
      <c r="S221" s="40" t="str">
        <f t="shared" si="78"/>
        <v/>
      </c>
      <c r="T221" s="40" t="str">
        <f t="shared" si="79"/>
        <v/>
      </c>
      <c r="U221" s="40" t="str">
        <f t="shared" si="80"/>
        <v/>
      </c>
      <c r="AE221" s="90" t="s">
        <v>4293</v>
      </c>
      <c r="AF221" s="40" t="s">
        <v>4294</v>
      </c>
      <c r="AG221" s="40" t="str">
        <f t="shared" si="81"/>
        <v>A679075</v>
      </c>
      <c r="AH221" s="40" t="s">
        <v>3929</v>
      </c>
    </row>
    <row r="222" spans="1:34">
      <c r="A222" s="50"/>
      <c r="B222" s="45" t="str">
        <f t="shared" si="73"/>
        <v/>
      </c>
      <c r="C222" s="50"/>
      <c r="D222" s="45" t="str">
        <f t="shared" si="74"/>
        <v/>
      </c>
      <c r="E222" s="82"/>
      <c r="F222" s="45" t="str">
        <f t="shared" si="75"/>
        <v/>
      </c>
      <c r="G222" s="45" t="str">
        <f t="shared" si="76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77"/>
        <v/>
      </c>
      <c r="S222" s="40" t="str">
        <f t="shared" si="78"/>
        <v/>
      </c>
      <c r="T222" s="40" t="str">
        <f t="shared" si="79"/>
        <v/>
      </c>
      <c r="U222" s="40" t="str">
        <f t="shared" si="80"/>
        <v/>
      </c>
      <c r="AE222" s="90" t="s">
        <v>4295</v>
      </c>
      <c r="AF222" s="40" t="s">
        <v>4296</v>
      </c>
      <c r="AG222" s="40" t="str">
        <f t="shared" si="81"/>
        <v>A679075</v>
      </c>
      <c r="AH222" s="40" t="s">
        <v>3929</v>
      </c>
    </row>
    <row r="223" spans="1:34">
      <c r="A223" s="50"/>
      <c r="B223" s="45" t="str">
        <f t="shared" si="73"/>
        <v/>
      </c>
      <c r="C223" s="50"/>
      <c r="D223" s="45" t="str">
        <f t="shared" si="74"/>
        <v/>
      </c>
      <c r="E223" s="82"/>
      <c r="F223" s="45" t="str">
        <f t="shared" si="75"/>
        <v/>
      </c>
      <c r="G223" s="45" t="str">
        <f t="shared" si="76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77"/>
        <v/>
      </c>
      <c r="S223" s="40" t="str">
        <f t="shared" si="78"/>
        <v/>
      </c>
      <c r="T223" s="40" t="str">
        <f t="shared" si="79"/>
        <v/>
      </c>
      <c r="U223" s="40" t="str">
        <f t="shared" si="80"/>
        <v/>
      </c>
      <c r="AE223" s="90" t="s">
        <v>4297</v>
      </c>
      <c r="AF223" s="40" t="s">
        <v>4298</v>
      </c>
      <c r="AG223" s="40" t="str">
        <f t="shared" si="81"/>
        <v>A679075</v>
      </c>
      <c r="AH223" s="40" t="s">
        <v>3929</v>
      </c>
    </row>
    <row r="224" spans="1:34">
      <c r="A224" s="50"/>
      <c r="B224" s="45" t="str">
        <f t="shared" si="73"/>
        <v/>
      </c>
      <c r="C224" s="50"/>
      <c r="D224" s="45" t="str">
        <f t="shared" si="74"/>
        <v/>
      </c>
      <c r="E224" s="82"/>
      <c r="F224" s="45" t="str">
        <f t="shared" si="75"/>
        <v/>
      </c>
      <c r="G224" s="45" t="str">
        <f t="shared" si="76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77"/>
        <v/>
      </c>
      <c r="S224" s="40" t="str">
        <f t="shared" si="78"/>
        <v/>
      </c>
      <c r="T224" s="40" t="str">
        <f t="shared" si="79"/>
        <v/>
      </c>
      <c r="U224" s="40" t="str">
        <f t="shared" si="80"/>
        <v/>
      </c>
      <c r="AE224" s="90" t="s">
        <v>4299</v>
      </c>
      <c r="AF224" s="40" t="s">
        <v>4300</v>
      </c>
      <c r="AG224" s="40" t="str">
        <f t="shared" si="81"/>
        <v>A679075</v>
      </c>
      <c r="AH224" s="40" t="s">
        <v>3929</v>
      </c>
    </row>
    <row r="225" spans="1:34">
      <c r="A225" s="50"/>
      <c r="B225" s="45" t="str">
        <f t="shared" si="73"/>
        <v/>
      </c>
      <c r="C225" s="50"/>
      <c r="D225" s="45" t="str">
        <f t="shared" si="74"/>
        <v/>
      </c>
      <c r="E225" s="82"/>
      <c r="F225" s="45" t="str">
        <f t="shared" si="75"/>
        <v/>
      </c>
      <c r="G225" s="45" t="str">
        <f t="shared" si="76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77"/>
        <v/>
      </c>
      <c r="S225" s="40" t="str">
        <f t="shared" si="78"/>
        <v/>
      </c>
      <c r="T225" s="40" t="str">
        <f t="shared" si="79"/>
        <v/>
      </c>
      <c r="U225" s="40" t="str">
        <f t="shared" si="80"/>
        <v/>
      </c>
      <c r="AE225" s="90" t="s">
        <v>694</v>
      </c>
      <c r="AF225" s="40" t="s">
        <v>695</v>
      </c>
      <c r="AG225" s="40" t="str">
        <f t="shared" si="81"/>
        <v>A679076</v>
      </c>
      <c r="AH225" s="40" t="s">
        <v>3929</v>
      </c>
    </row>
    <row r="226" spans="1:34">
      <c r="A226" s="50"/>
      <c r="B226" s="45" t="str">
        <f t="shared" si="73"/>
        <v/>
      </c>
      <c r="C226" s="50"/>
      <c r="D226" s="45" t="str">
        <f t="shared" si="74"/>
        <v/>
      </c>
      <c r="E226" s="82"/>
      <c r="F226" s="45" t="str">
        <f t="shared" si="75"/>
        <v/>
      </c>
      <c r="G226" s="45" t="str">
        <f t="shared" si="76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77"/>
        <v/>
      </c>
      <c r="S226" s="40" t="str">
        <f t="shared" si="78"/>
        <v/>
      </c>
      <c r="T226" s="40" t="str">
        <f t="shared" si="79"/>
        <v/>
      </c>
      <c r="U226" s="40" t="str">
        <f t="shared" si="80"/>
        <v/>
      </c>
      <c r="AE226" s="90" t="s">
        <v>696</v>
      </c>
      <c r="AF226" s="40" t="s">
        <v>697</v>
      </c>
      <c r="AG226" s="40" t="str">
        <f t="shared" si="81"/>
        <v>A679076</v>
      </c>
      <c r="AH226" s="40" t="s">
        <v>3929</v>
      </c>
    </row>
    <row r="227" spans="1:34">
      <c r="A227" s="50"/>
      <c r="B227" s="45" t="str">
        <f t="shared" si="73"/>
        <v/>
      </c>
      <c r="C227" s="50"/>
      <c r="D227" s="45" t="str">
        <f t="shared" si="74"/>
        <v/>
      </c>
      <c r="E227" s="82"/>
      <c r="F227" s="45" t="str">
        <f t="shared" si="75"/>
        <v/>
      </c>
      <c r="G227" s="45" t="str">
        <f t="shared" si="76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77"/>
        <v/>
      </c>
      <c r="S227" s="40" t="str">
        <f t="shared" si="78"/>
        <v/>
      </c>
      <c r="T227" s="40" t="str">
        <f t="shared" si="79"/>
        <v/>
      </c>
      <c r="U227" s="40" t="str">
        <f t="shared" si="80"/>
        <v/>
      </c>
      <c r="AE227" s="90" t="s">
        <v>1683</v>
      </c>
      <c r="AF227" s="40" t="s">
        <v>1684</v>
      </c>
      <c r="AG227" s="40" t="str">
        <f t="shared" si="81"/>
        <v>A679076</v>
      </c>
      <c r="AH227" s="40" t="s">
        <v>3929</v>
      </c>
    </row>
    <row r="228" spans="1:34">
      <c r="A228" s="50"/>
      <c r="B228" s="45" t="str">
        <f t="shared" si="73"/>
        <v/>
      </c>
      <c r="C228" s="50"/>
      <c r="D228" s="45" t="str">
        <f t="shared" si="74"/>
        <v/>
      </c>
      <c r="E228" s="82"/>
      <c r="F228" s="45" t="str">
        <f t="shared" si="75"/>
        <v/>
      </c>
      <c r="G228" s="45" t="str">
        <f t="shared" si="76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77"/>
        <v/>
      </c>
      <c r="S228" s="40" t="str">
        <f t="shared" si="78"/>
        <v/>
      </c>
      <c r="T228" s="40" t="str">
        <f t="shared" si="79"/>
        <v/>
      </c>
      <c r="U228" s="40" t="str">
        <f t="shared" si="80"/>
        <v/>
      </c>
      <c r="AE228" s="90" t="s">
        <v>1685</v>
      </c>
      <c r="AF228" s="40" t="s">
        <v>1686</v>
      </c>
      <c r="AG228" s="40" t="str">
        <f t="shared" si="81"/>
        <v>A679076</v>
      </c>
      <c r="AH228" s="40" t="s">
        <v>3929</v>
      </c>
    </row>
    <row r="229" spans="1:34">
      <c r="A229" s="50"/>
      <c r="B229" s="45" t="str">
        <f t="shared" si="73"/>
        <v/>
      </c>
      <c r="C229" s="50"/>
      <c r="D229" s="45" t="str">
        <f t="shared" si="74"/>
        <v/>
      </c>
      <c r="E229" s="82"/>
      <c r="F229" s="45" t="str">
        <f t="shared" si="75"/>
        <v/>
      </c>
      <c r="G229" s="45" t="str">
        <f t="shared" si="76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77"/>
        <v/>
      </c>
      <c r="S229" s="40" t="str">
        <f t="shared" si="78"/>
        <v/>
      </c>
      <c r="T229" s="40" t="str">
        <f t="shared" si="79"/>
        <v/>
      </c>
      <c r="U229" s="40" t="str">
        <f t="shared" si="80"/>
        <v/>
      </c>
      <c r="AE229" s="90" t="s">
        <v>1687</v>
      </c>
      <c r="AF229" s="40" t="s">
        <v>1688</v>
      </c>
      <c r="AG229" s="40" t="str">
        <f t="shared" si="81"/>
        <v>A679076</v>
      </c>
      <c r="AH229" s="40" t="s">
        <v>3929</v>
      </c>
    </row>
    <row r="230" spans="1:34">
      <c r="A230" s="50"/>
      <c r="B230" s="45" t="str">
        <f t="shared" si="73"/>
        <v/>
      </c>
      <c r="C230" s="50"/>
      <c r="D230" s="45" t="str">
        <f t="shared" si="74"/>
        <v/>
      </c>
      <c r="E230" s="82"/>
      <c r="F230" s="45" t="str">
        <f t="shared" si="75"/>
        <v/>
      </c>
      <c r="G230" s="45" t="str">
        <f t="shared" si="76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77"/>
        <v/>
      </c>
      <c r="S230" s="40" t="str">
        <f t="shared" si="78"/>
        <v/>
      </c>
      <c r="T230" s="40" t="str">
        <f t="shared" si="79"/>
        <v/>
      </c>
      <c r="U230" s="40" t="str">
        <f t="shared" si="80"/>
        <v/>
      </c>
      <c r="AE230" s="90" t="s">
        <v>4301</v>
      </c>
      <c r="AF230" s="40" t="s">
        <v>4302</v>
      </c>
      <c r="AG230" s="40" t="str">
        <f t="shared" si="81"/>
        <v>A679076</v>
      </c>
      <c r="AH230" s="40" t="s">
        <v>3929</v>
      </c>
    </row>
    <row r="231" spans="1:34">
      <c r="A231" s="50"/>
      <c r="B231" s="45" t="str">
        <f t="shared" si="73"/>
        <v/>
      </c>
      <c r="C231" s="50"/>
      <c r="D231" s="45" t="str">
        <f t="shared" si="74"/>
        <v/>
      </c>
      <c r="E231" s="82"/>
      <c r="F231" s="45" t="str">
        <f t="shared" si="75"/>
        <v/>
      </c>
      <c r="G231" s="45" t="str">
        <f t="shared" si="76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77"/>
        <v/>
      </c>
      <c r="S231" s="40" t="str">
        <f t="shared" si="78"/>
        <v/>
      </c>
      <c r="T231" s="40" t="str">
        <f t="shared" si="79"/>
        <v/>
      </c>
      <c r="U231" s="40" t="str">
        <f t="shared" si="80"/>
        <v/>
      </c>
      <c r="AE231" s="90" t="s">
        <v>1689</v>
      </c>
      <c r="AF231" s="40" t="s">
        <v>1690</v>
      </c>
      <c r="AG231" s="40" t="str">
        <f t="shared" si="81"/>
        <v>A679076</v>
      </c>
      <c r="AH231" s="40" t="s">
        <v>3929</v>
      </c>
    </row>
    <row r="232" spans="1:34">
      <c r="A232" s="50"/>
      <c r="B232" s="45" t="str">
        <f t="shared" si="73"/>
        <v/>
      </c>
      <c r="C232" s="50"/>
      <c r="D232" s="45" t="str">
        <f t="shared" si="74"/>
        <v/>
      </c>
      <c r="E232" s="82"/>
      <c r="F232" s="45" t="str">
        <f t="shared" si="75"/>
        <v/>
      </c>
      <c r="G232" s="45" t="str">
        <f t="shared" si="76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77"/>
        <v/>
      </c>
      <c r="S232" s="40" t="str">
        <f t="shared" si="78"/>
        <v/>
      </c>
      <c r="T232" s="40" t="str">
        <f t="shared" si="79"/>
        <v/>
      </c>
      <c r="U232" s="40" t="str">
        <f t="shared" si="80"/>
        <v/>
      </c>
      <c r="AE232" s="90" t="s">
        <v>1691</v>
      </c>
      <c r="AF232" s="40" t="s">
        <v>1692</v>
      </c>
      <c r="AG232" s="40" t="str">
        <f t="shared" si="81"/>
        <v>A679076</v>
      </c>
      <c r="AH232" s="40" t="s">
        <v>3929</v>
      </c>
    </row>
    <row r="233" spans="1:34">
      <c r="A233" s="50"/>
      <c r="B233" s="45" t="str">
        <f t="shared" si="73"/>
        <v/>
      </c>
      <c r="C233" s="50"/>
      <c r="D233" s="45" t="str">
        <f t="shared" si="74"/>
        <v/>
      </c>
      <c r="E233" s="82"/>
      <c r="F233" s="45" t="str">
        <f t="shared" si="75"/>
        <v/>
      </c>
      <c r="G233" s="45" t="str">
        <f t="shared" si="76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77"/>
        <v/>
      </c>
      <c r="S233" s="40" t="str">
        <f t="shared" si="78"/>
        <v/>
      </c>
      <c r="T233" s="40" t="str">
        <f t="shared" si="79"/>
        <v/>
      </c>
      <c r="U233" s="40" t="str">
        <f t="shared" si="80"/>
        <v/>
      </c>
      <c r="AE233" s="90" t="s">
        <v>4303</v>
      </c>
      <c r="AF233" s="40" t="s">
        <v>4304</v>
      </c>
      <c r="AG233" s="40" t="str">
        <f t="shared" si="81"/>
        <v>A679076</v>
      </c>
      <c r="AH233" s="40" t="s">
        <v>3929</v>
      </c>
    </row>
    <row r="234" spans="1:34">
      <c r="A234" s="50"/>
      <c r="B234" s="45" t="str">
        <f t="shared" si="73"/>
        <v/>
      </c>
      <c r="C234" s="50"/>
      <c r="D234" s="45" t="str">
        <f t="shared" si="74"/>
        <v/>
      </c>
      <c r="E234" s="82"/>
      <c r="F234" s="45" t="str">
        <f t="shared" si="75"/>
        <v/>
      </c>
      <c r="G234" s="45" t="str">
        <f t="shared" si="76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77"/>
        <v/>
      </c>
      <c r="S234" s="40" t="str">
        <f t="shared" si="78"/>
        <v/>
      </c>
      <c r="T234" s="40" t="str">
        <f t="shared" si="79"/>
        <v/>
      </c>
      <c r="U234" s="40" t="str">
        <f t="shared" si="80"/>
        <v/>
      </c>
      <c r="AE234" s="90" t="s">
        <v>1693</v>
      </c>
      <c r="AF234" s="40" t="s">
        <v>1694</v>
      </c>
      <c r="AG234" s="40" t="str">
        <f t="shared" si="81"/>
        <v>A679076</v>
      </c>
      <c r="AH234" s="40" t="s">
        <v>3929</v>
      </c>
    </row>
    <row r="235" spans="1:34">
      <c r="A235" s="50"/>
      <c r="B235" s="45" t="str">
        <f t="shared" si="73"/>
        <v/>
      </c>
      <c r="C235" s="50"/>
      <c r="D235" s="45" t="str">
        <f t="shared" si="74"/>
        <v/>
      </c>
      <c r="E235" s="82"/>
      <c r="F235" s="45" t="str">
        <f t="shared" si="75"/>
        <v/>
      </c>
      <c r="G235" s="45" t="str">
        <f t="shared" si="76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77"/>
        <v/>
      </c>
      <c r="S235" s="40" t="str">
        <f t="shared" si="78"/>
        <v/>
      </c>
      <c r="T235" s="40" t="str">
        <f t="shared" si="79"/>
        <v/>
      </c>
      <c r="U235" s="40" t="str">
        <f t="shared" si="80"/>
        <v/>
      </c>
      <c r="AE235" s="90" t="s">
        <v>2065</v>
      </c>
      <c r="AF235" s="40" t="s">
        <v>2066</v>
      </c>
      <c r="AG235" s="40" t="str">
        <f t="shared" si="81"/>
        <v>A679076</v>
      </c>
      <c r="AH235" s="40" t="s">
        <v>3929</v>
      </c>
    </row>
    <row r="236" spans="1:34">
      <c r="A236" s="50"/>
      <c r="B236" s="45" t="str">
        <f t="shared" si="73"/>
        <v/>
      </c>
      <c r="C236" s="50"/>
      <c r="D236" s="45" t="str">
        <f t="shared" si="74"/>
        <v/>
      </c>
      <c r="E236" s="82"/>
      <c r="F236" s="45" t="str">
        <f t="shared" si="75"/>
        <v/>
      </c>
      <c r="G236" s="45" t="str">
        <f t="shared" si="76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77"/>
        <v/>
      </c>
      <c r="S236" s="40" t="str">
        <f t="shared" si="78"/>
        <v/>
      </c>
      <c r="T236" s="40" t="str">
        <f t="shared" si="79"/>
        <v/>
      </c>
      <c r="U236" s="40" t="str">
        <f t="shared" si="80"/>
        <v/>
      </c>
      <c r="AE236" s="90" t="s">
        <v>2067</v>
      </c>
      <c r="AF236" s="40" t="s">
        <v>745</v>
      </c>
      <c r="AG236" s="40" t="str">
        <f t="shared" si="81"/>
        <v>A679076</v>
      </c>
      <c r="AH236" s="40" t="s">
        <v>3929</v>
      </c>
    </row>
    <row r="237" spans="1:34">
      <c r="A237" s="50"/>
      <c r="B237" s="45" t="str">
        <f t="shared" si="73"/>
        <v/>
      </c>
      <c r="C237" s="50"/>
      <c r="D237" s="45" t="str">
        <f t="shared" si="74"/>
        <v/>
      </c>
      <c r="E237" s="82"/>
      <c r="F237" s="45" t="str">
        <f t="shared" si="75"/>
        <v/>
      </c>
      <c r="G237" s="45" t="str">
        <f t="shared" si="76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77"/>
        <v/>
      </c>
      <c r="S237" s="40" t="str">
        <f t="shared" si="78"/>
        <v/>
      </c>
      <c r="T237" s="40" t="str">
        <f t="shared" si="79"/>
        <v/>
      </c>
      <c r="U237" s="40" t="str">
        <f t="shared" si="80"/>
        <v/>
      </c>
      <c r="AE237" s="90" t="s">
        <v>4305</v>
      </c>
      <c r="AF237" s="40" t="s">
        <v>4306</v>
      </c>
      <c r="AG237" s="40" t="str">
        <f t="shared" si="81"/>
        <v>A679076</v>
      </c>
      <c r="AH237" s="40" t="s">
        <v>3929</v>
      </c>
    </row>
    <row r="238" spans="1:34">
      <c r="A238" s="50"/>
      <c r="B238" s="45" t="str">
        <f t="shared" si="73"/>
        <v/>
      </c>
      <c r="C238" s="50"/>
      <c r="D238" s="45" t="str">
        <f t="shared" si="74"/>
        <v/>
      </c>
      <c r="E238" s="82"/>
      <c r="F238" s="45" t="str">
        <f t="shared" si="75"/>
        <v/>
      </c>
      <c r="G238" s="45" t="str">
        <f t="shared" si="76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77"/>
        <v/>
      </c>
      <c r="S238" s="40" t="str">
        <f t="shared" si="78"/>
        <v/>
      </c>
      <c r="T238" s="40" t="str">
        <f t="shared" si="79"/>
        <v/>
      </c>
      <c r="U238" s="40" t="str">
        <f t="shared" si="80"/>
        <v/>
      </c>
      <c r="AE238" s="90" t="s">
        <v>4307</v>
      </c>
      <c r="AF238" s="40" t="s">
        <v>4308</v>
      </c>
      <c r="AG238" s="40" t="str">
        <f t="shared" si="81"/>
        <v>A679076</v>
      </c>
      <c r="AH238" s="40" t="s">
        <v>3929</v>
      </c>
    </row>
    <row r="239" spans="1:34">
      <c r="A239" s="50"/>
      <c r="B239" s="45" t="str">
        <f t="shared" si="73"/>
        <v/>
      </c>
      <c r="C239" s="50"/>
      <c r="D239" s="45" t="str">
        <f t="shared" si="74"/>
        <v/>
      </c>
      <c r="E239" s="82"/>
      <c r="F239" s="45" t="str">
        <f t="shared" si="75"/>
        <v/>
      </c>
      <c r="G239" s="45" t="str">
        <f t="shared" si="76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77"/>
        <v/>
      </c>
      <c r="S239" s="40" t="str">
        <f t="shared" si="78"/>
        <v/>
      </c>
      <c r="T239" s="40" t="str">
        <f t="shared" si="79"/>
        <v/>
      </c>
      <c r="U239" s="40" t="str">
        <f t="shared" si="80"/>
        <v/>
      </c>
      <c r="AE239" s="90" t="s">
        <v>4309</v>
      </c>
      <c r="AF239" s="40" t="s">
        <v>4310</v>
      </c>
      <c r="AG239" s="40" t="str">
        <f t="shared" si="81"/>
        <v>A679076</v>
      </c>
      <c r="AH239" s="40" t="s">
        <v>3929</v>
      </c>
    </row>
    <row r="240" spans="1:34">
      <c r="A240" s="50"/>
      <c r="B240" s="45" t="str">
        <f t="shared" si="73"/>
        <v/>
      </c>
      <c r="C240" s="50"/>
      <c r="D240" s="45" t="str">
        <f t="shared" si="74"/>
        <v/>
      </c>
      <c r="E240" s="82"/>
      <c r="F240" s="45" t="str">
        <f t="shared" si="75"/>
        <v/>
      </c>
      <c r="G240" s="45" t="str">
        <f t="shared" si="76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77"/>
        <v/>
      </c>
      <c r="S240" s="40" t="str">
        <f t="shared" si="78"/>
        <v/>
      </c>
      <c r="T240" s="40" t="str">
        <f t="shared" si="79"/>
        <v/>
      </c>
      <c r="U240" s="40" t="str">
        <f t="shared" si="80"/>
        <v/>
      </c>
      <c r="AE240" s="90" t="s">
        <v>4311</v>
      </c>
      <c r="AF240" s="40" t="s">
        <v>4312</v>
      </c>
      <c r="AG240" s="40" t="str">
        <f t="shared" si="81"/>
        <v>A679076</v>
      </c>
      <c r="AH240" s="40" t="s">
        <v>3929</v>
      </c>
    </row>
    <row r="241" spans="1:34">
      <c r="A241" s="50"/>
      <c r="B241" s="45" t="str">
        <f t="shared" si="73"/>
        <v/>
      </c>
      <c r="C241" s="50"/>
      <c r="D241" s="45" t="str">
        <f t="shared" si="74"/>
        <v/>
      </c>
      <c r="E241" s="82"/>
      <c r="F241" s="45" t="str">
        <f t="shared" si="75"/>
        <v/>
      </c>
      <c r="G241" s="45" t="str">
        <f t="shared" si="76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77"/>
        <v/>
      </c>
      <c r="S241" s="40" t="str">
        <f t="shared" si="78"/>
        <v/>
      </c>
      <c r="T241" s="40" t="str">
        <f t="shared" si="79"/>
        <v/>
      </c>
      <c r="U241" s="40" t="str">
        <f t="shared" si="80"/>
        <v/>
      </c>
      <c r="AE241" s="90" t="s">
        <v>4313</v>
      </c>
      <c r="AF241" s="40" t="s">
        <v>4314</v>
      </c>
      <c r="AG241" s="40" t="str">
        <f t="shared" si="81"/>
        <v>A679076</v>
      </c>
      <c r="AH241" s="40" t="s">
        <v>3929</v>
      </c>
    </row>
    <row r="242" spans="1:34">
      <c r="A242" s="50"/>
      <c r="B242" s="45" t="str">
        <f t="shared" si="73"/>
        <v/>
      </c>
      <c r="C242" s="50"/>
      <c r="D242" s="45" t="str">
        <f t="shared" si="74"/>
        <v/>
      </c>
      <c r="E242" s="82"/>
      <c r="F242" s="45" t="str">
        <f t="shared" si="75"/>
        <v/>
      </c>
      <c r="G242" s="45" t="str">
        <f t="shared" si="76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77"/>
        <v/>
      </c>
      <c r="S242" s="40" t="str">
        <f t="shared" si="78"/>
        <v/>
      </c>
      <c r="T242" s="40" t="str">
        <f t="shared" si="79"/>
        <v/>
      </c>
      <c r="U242" s="40" t="str">
        <f t="shared" si="80"/>
        <v/>
      </c>
      <c r="AE242" s="90" t="s">
        <v>4315</v>
      </c>
      <c r="AF242" s="40" t="s">
        <v>4316</v>
      </c>
      <c r="AG242" s="40" t="str">
        <f t="shared" si="81"/>
        <v>A679076</v>
      </c>
      <c r="AH242" s="40" t="s">
        <v>3929</v>
      </c>
    </row>
    <row r="243" spans="1:34">
      <c r="A243" s="50"/>
      <c r="B243" s="45" t="str">
        <f t="shared" si="73"/>
        <v/>
      </c>
      <c r="C243" s="50"/>
      <c r="D243" s="45" t="str">
        <f t="shared" si="74"/>
        <v/>
      </c>
      <c r="E243" s="82"/>
      <c r="F243" s="45" t="str">
        <f t="shared" si="75"/>
        <v/>
      </c>
      <c r="G243" s="45" t="str">
        <f t="shared" si="76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77"/>
        <v/>
      </c>
      <c r="S243" s="40" t="str">
        <f t="shared" si="78"/>
        <v/>
      </c>
      <c r="T243" s="40" t="str">
        <f t="shared" si="79"/>
        <v/>
      </c>
      <c r="U243" s="40" t="str">
        <f t="shared" si="80"/>
        <v/>
      </c>
      <c r="AE243" s="90" t="s">
        <v>4317</v>
      </c>
      <c r="AF243" s="40" t="s">
        <v>4308</v>
      </c>
      <c r="AG243" s="40" t="str">
        <f t="shared" si="81"/>
        <v>A679076</v>
      </c>
      <c r="AH243" s="40" t="s">
        <v>3929</v>
      </c>
    </row>
    <row r="244" spans="1:34">
      <c r="A244" s="50"/>
      <c r="B244" s="45" t="str">
        <f t="shared" si="73"/>
        <v/>
      </c>
      <c r="C244" s="50"/>
      <c r="D244" s="45" t="str">
        <f t="shared" si="74"/>
        <v/>
      </c>
      <c r="E244" s="82"/>
      <c r="F244" s="45" t="str">
        <f t="shared" si="75"/>
        <v/>
      </c>
      <c r="G244" s="45" t="str">
        <f t="shared" si="76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77"/>
        <v/>
      </c>
      <c r="S244" s="40" t="str">
        <f t="shared" si="78"/>
        <v/>
      </c>
      <c r="T244" s="40" t="str">
        <f t="shared" si="79"/>
        <v/>
      </c>
      <c r="U244" s="40" t="str">
        <f t="shared" si="80"/>
        <v/>
      </c>
      <c r="AE244" s="90" t="s">
        <v>4318</v>
      </c>
      <c r="AF244" s="40" t="s">
        <v>4319</v>
      </c>
      <c r="AG244" s="40" t="str">
        <f t="shared" si="81"/>
        <v>A679076</v>
      </c>
      <c r="AH244" s="40" t="s">
        <v>3929</v>
      </c>
    </row>
    <row r="245" spans="1:34">
      <c r="A245" s="50"/>
      <c r="B245" s="45" t="str">
        <f t="shared" si="73"/>
        <v/>
      </c>
      <c r="C245" s="50"/>
      <c r="D245" s="45" t="str">
        <f t="shared" si="74"/>
        <v/>
      </c>
      <c r="E245" s="82"/>
      <c r="F245" s="45" t="str">
        <f t="shared" si="75"/>
        <v/>
      </c>
      <c r="G245" s="45" t="str">
        <f t="shared" si="76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77"/>
        <v/>
      </c>
      <c r="S245" s="40" t="str">
        <f t="shared" si="78"/>
        <v/>
      </c>
      <c r="T245" s="40" t="str">
        <f t="shared" si="79"/>
        <v/>
      </c>
      <c r="U245" s="40" t="str">
        <f t="shared" si="80"/>
        <v/>
      </c>
      <c r="AE245" s="90" t="s">
        <v>4320</v>
      </c>
      <c r="AF245" s="40" t="s">
        <v>4321</v>
      </c>
      <c r="AG245" s="40" t="str">
        <f t="shared" si="81"/>
        <v>A679076</v>
      </c>
      <c r="AH245" s="40" t="s">
        <v>3929</v>
      </c>
    </row>
    <row r="246" spans="1:34">
      <c r="A246" s="50"/>
      <c r="B246" s="45" t="str">
        <f t="shared" si="73"/>
        <v/>
      </c>
      <c r="C246" s="50"/>
      <c r="D246" s="45" t="str">
        <f t="shared" si="74"/>
        <v/>
      </c>
      <c r="E246" s="82"/>
      <c r="F246" s="45" t="str">
        <f t="shared" si="75"/>
        <v/>
      </c>
      <c r="G246" s="45" t="str">
        <f t="shared" si="76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77"/>
        <v/>
      </c>
      <c r="S246" s="40" t="str">
        <f t="shared" si="78"/>
        <v/>
      </c>
      <c r="T246" s="40" t="str">
        <f t="shared" si="79"/>
        <v/>
      </c>
      <c r="U246" s="40" t="str">
        <f t="shared" si="80"/>
        <v/>
      </c>
      <c r="AE246" s="90" t="s">
        <v>4322</v>
      </c>
      <c r="AF246" s="40" t="s">
        <v>4323</v>
      </c>
      <c r="AG246" s="40" t="str">
        <f t="shared" si="81"/>
        <v>A679076</v>
      </c>
      <c r="AH246" s="40" t="s">
        <v>3929</v>
      </c>
    </row>
    <row r="247" spans="1:34">
      <c r="A247" s="50"/>
      <c r="B247" s="45" t="str">
        <f t="shared" si="73"/>
        <v/>
      </c>
      <c r="C247" s="50"/>
      <c r="D247" s="45" t="str">
        <f t="shared" si="74"/>
        <v/>
      </c>
      <c r="E247" s="82"/>
      <c r="F247" s="45" t="str">
        <f t="shared" si="75"/>
        <v/>
      </c>
      <c r="G247" s="45" t="str">
        <f t="shared" si="76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77"/>
        <v/>
      </c>
      <c r="S247" s="40" t="str">
        <f t="shared" si="78"/>
        <v/>
      </c>
      <c r="T247" s="40" t="str">
        <f t="shared" si="79"/>
        <v/>
      </c>
      <c r="U247" s="40" t="str">
        <f t="shared" si="80"/>
        <v/>
      </c>
      <c r="AE247" s="90" t="s">
        <v>4324</v>
      </c>
      <c r="AF247" s="40" t="s">
        <v>4325</v>
      </c>
      <c r="AG247" s="40" t="str">
        <f t="shared" si="81"/>
        <v>A679076</v>
      </c>
      <c r="AH247" s="40" t="s">
        <v>3929</v>
      </c>
    </row>
    <row r="248" spans="1:34">
      <c r="A248" s="50"/>
      <c r="B248" s="45" t="str">
        <f t="shared" si="73"/>
        <v/>
      </c>
      <c r="C248" s="50"/>
      <c r="D248" s="45" t="str">
        <f t="shared" si="74"/>
        <v/>
      </c>
      <c r="E248" s="82"/>
      <c r="F248" s="45" t="str">
        <f t="shared" si="75"/>
        <v/>
      </c>
      <c r="G248" s="45" t="str">
        <f t="shared" si="76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77"/>
        <v/>
      </c>
      <c r="S248" s="40" t="str">
        <f t="shared" si="78"/>
        <v/>
      </c>
      <c r="T248" s="40" t="str">
        <f t="shared" si="79"/>
        <v/>
      </c>
      <c r="U248" s="40" t="str">
        <f t="shared" si="80"/>
        <v/>
      </c>
      <c r="AE248" s="90" t="s">
        <v>4326</v>
      </c>
      <c r="AF248" s="40" t="s">
        <v>4327</v>
      </c>
      <c r="AG248" s="40" t="str">
        <f t="shared" si="81"/>
        <v>A679076</v>
      </c>
      <c r="AH248" s="40" t="s">
        <v>3929</v>
      </c>
    </row>
    <row r="249" spans="1:34">
      <c r="A249" s="50"/>
      <c r="B249" s="45" t="str">
        <f t="shared" si="73"/>
        <v/>
      </c>
      <c r="C249" s="50"/>
      <c r="D249" s="45" t="str">
        <f t="shared" si="74"/>
        <v/>
      </c>
      <c r="E249" s="82"/>
      <c r="F249" s="45" t="str">
        <f t="shared" si="75"/>
        <v/>
      </c>
      <c r="G249" s="45" t="str">
        <f t="shared" si="76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77"/>
        <v/>
      </c>
      <c r="S249" s="40" t="str">
        <f t="shared" si="78"/>
        <v/>
      </c>
      <c r="T249" s="40" t="str">
        <f t="shared" si="79"/>
        <v/>
      </c>
      <c r="U249" s="40" t="str">
        <f t="shared" si="80"/>
        <v/>
      </c>
      <c r="AE249" s="90" t="s">
        <v>4328</v>
      </c>
      <c r="AF249" s="40" t="s">
        <v>4329</v>
      </c>
      <c r="AG249" s="40" t="str">
        <f t="shared" si="81"/>
        <v>A679076</v>
      </c>
      <c r="AH249" s="40" t="s">
        <v>3929</v>
      </c>
    </row>
    <row r="250" spans="1:34">
      <c r="A250" s="50"/>
      <c r="B250" s="45" t="str">
        <f t="shared" si="73"/>
        <v/>
      </c>
      <c r="C250" s="50"/>
      <c r="D250" s="45" t="str">
        <f t="shared" si="74"/>
        <v/>
      </c>
      <c r="E250" s="82"/>
      <c r="F250" s="45" t="str">
        <f t="shared" si="75"/>
        <v/>
      </c>
      <c r="G250" s="45" t="str">
        <f t="shared" si="76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77"/>
        <v/>
      </c>
      <c r="S250" s="40" t="str">
        <f t="shared" si="78"/>
        <v/>
      </c>
      <c r="T250" s="40" t="str">
        <f t="shared" si="79"/>
        <v/>
      </c>
      <c r="U250" s="40" t="str">
        <f t="shared" si="80"/>
        <v/>
      </c>
      <c r="AE250" s="90" t="s">
        <v>4330</v>
      </c>
      <c r="AF250" s="40" t="s">
        <v>4331</v>
      </c>
      <c r="AG250" s="40" t="str">
        <f t="shared" si="81"/>
        <v>A679076</v>
      </c>
      <c r="AH250" s="40" t="s">
        <v>3929</v>
      </c>
    </row>
    <row r="251" spans="1:34">
      <c r="A251" s="50"/>
      <c r="B251" s="45" t="str">
        <f t="shared" si="73"/>
        <v/>
      </c>
      <c r="C251" s="50"/>
      <c r="D251" s="45" t="str">
        <f t="shared" si="74"/>
        <v/>
      </c>
      <c r="E251" s="82"/>
      <c r="F251" s="45" t="str">
        <f t="shared" si="75"/>
        <v/>
      </c>
      <c r="G251" s="45" t="str">
        <f t="shared" si="76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77"/>
        <v/>
      </c>
      <c r="S251" s="40" t="str">
        <f t="shared" si="78"/>
        <v/>
      </c>
      <c r="T251" s="40" t="str">
        <f t="shared" si="79"/>
        <v/>
      </c>
      <c r="U251" s="40" t="str">
        <f t="shared" si="80"/>
        <v/>
      </c>
      <c r="AE251" s="90" t="s">
        <v>4332</v>
      </c>
      <c r="AF251" s="40" t="s">
        <v>4333</v>
      </c>
      <c r="AG251" s="40" t="str">
        <f t="shared" si="81"/>
        <v>A679076</v>
      </c>
      <c r="AH251" s="40" t="s">
        <v>3929</v>
      </c>
    </row>
    <row r="252" spans="1:34">
      <c r="A252" s="50"/>
      <c r="B252" s="45" t="str">
        <f t="shared" si="73"/>
        <v/>
      </c>
      <c r="C252" s="50"/>
      <c r="D252" s="45" t="str">
        <f t="shared" si="74"/>
        <v/>
      </c>
      <c r="E252" s="82"/>
      <c r="F252" s="45" t="str">
        <f t="shared" si="75"/>
        <v/>
      </c>
      <c r="G252" s="45" t="str">
        <f t="shared" si="76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77"/>
        <v/>
      </c>
      <c r="S252" s="40" t="str">
        <f t="shared" si="78"/>
        <v/>
      </c>
      <c r="T252" s="40" t="str">
        <f t="shared" si="79"/>
        <v/>
      </c>
      <c r="U252" s="40" t="str">
        <f t="shared" si="80"/>
        <v/>
      </c>
      <c r="AE252" s="90" t="s">
        <v>698</v>
      </c>
      <c r="AF252" s="40" t="s">
        <v>699</v>
      </c>
      <c r="AG252" s="40" t="str">
        <f t="shared" si="81"/>
        <v>A679077</v>
      </c>
      <c r="AH252" s="40" t="s">
        <v>3929</v>
      </c>
    </row>
    <row r="253" spans="1:34">
      <c r="A253" s="50"/>
      <c r="B253" s="45" t="str">
        <f t="shared" si="73"/>
        <v/>
      </c>
      <c r="C253" s="50"/>
      <c r="D253" s="45" t="str">
        <f t="shared" si="74"/>
        <v/>
      </c>
      <c r="E253" s="82"/>
      <c r="F253" s="45" t="str">
        <f t="shared" si="75"/>
        <v/>
      </c>
      <c r="G253" s="45" t="str">
        <f t="shared" si="76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77"/>
        <v/>
      </c>
      <c r="S253" s="40" t="str">
        <f t="shared" si="78"/>
        <v/>
      </c>
      <c r="T253" s="40" t="str">
        <f t="shared" si="79"/>
        <v/>
      </c>
      <c r="U253" s="40" t="str">
        <f t="shared" si="80"/>
        <v/>
      </c>
      <c r="AE253" s="90" t="s">
        <v>700</v>
      </c>
      <c r="AF253" s="40" t="s">
        <v>701</v>
      </c>
      <c r="AG253" s="40" t="str">
        <f t="shared" si="81"/>
        <v>A679077</v>
      </c>
      <c r="AH253" s="40" t="s">
        <v>3929</v>
      </c>
    </row>
    <row r="254" spans="1:34">
      <c r="A254" s="50"/>
      <c r="B254" s="45" t="str">
        <f t="shared" si="73"/>
        <v/>
      </c>
      <c r="C254" s="50"/>
      <c r="D254" s="45" t="str">
        <f t="shared" si="74"/>
        <v/>
      </c>
      <c r="E254" s="82"/>
      <c r="F254" s="45" t="str">
        <f t="shared" si="75"/>
        <v/>
      </c>
      <c r="G254" s="45" t="str">
        <f t="shared" si="76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77"/>
        <v/>
      </c>
      <c r="S254" s="40" t="str">
        <f t="shared" si="78"/>
        <v/>
      </c>
      <c r="T254" s="40" t="str">
        <f t="shared" si="79"/>
        <v/>
      </c>
      <c r="U254" s="40" t="str">
        <f t="shared" si="80"/>
        <v/>
      </c>
      <c r="AE254" s="90" t="s">
        <v>702</v>
      </c>
      <c r="AF254" s="40" t="s">
        <v>703</v>
      </c>
      <c r="AG254" s="40" t="str">
        <f t="shared" si="81"/>
        <v>A679077</v>
      </c>
      <c r="AH254" s="40" t="s">
        <v>3929</v>
      </c>
    </row>
    <row r="255" spans="1:34">
      <c r="A255" s="50"/>
      <c r="B255" s="45" t="str">
        <f t="shared" si="73"/>
        <v/>
      </c>
      <c r="C255" s="50"/>
      <c r="D255" s="45" t="str">
        <f t="shared" si="74"/>
        <v/>
      </c>
      <c r="E255" s="82"/>
      <c r="F255" s="45" t="str">
        <f t="shared" si="75"/>
        <v/>
      </c>
      <c r="G255" s="45" t="str">
        <f t="shared" si="76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77"/>
        <v/>
      </c>
      <c r="S255" s="40" t="str">
        <f t="shared" si="78"/>
        <v/>
      </c>
      <c r="T255" s="40" t="str">
        <f t="shared" si="79"/>
        <v/>
      </c>
      <c r="U255" s="40" t="str">
        <f t="shared" si="80"/>
        <v/>
      </c>
      <c r="AE255" s="90" t="s">
        <v>704</v>
      </c>
      <c r="AF255" s="40" t="s">
        <v>705</v>
      </c>
      <c r="AG255" s="40" t="str">
        <f t="shared" si="81"/>
        <v>A679077</v>
      </c>
      <c r="AH255" s="40" t="s">
        <v>3929</v>
      </c>
    </row>
    <row r="256" spans="1:34">
      <c r="A256" s="50"/>
      <c r="B256" s="45" t="str">
        <f t="shared" si="73"/>
        <v/>
      </c>
      <c r="C256" s="50"/>
      <c r="D256" s="45" t="str">
        <f t="shared" si="74"/>
        <v/>
      </c>
      <c r="E256" s="82"/>
      <c r="F256" s="45" t="str">
        <f t="shared" si="75"/>
        <v/>
      </c>
      <c r="G256" s="45" t="str">
        <f t="shared" si="76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77"/>
        <v/>
      </c>
      <c r="S256" s="40" t="str">
        <f t="shared" si="78"/>
        <v/>
      </c>
      <c r="T256" s="40" t="str">
        <f t="shared" si="79"/>
        <v/>
      </c>
      <c r="U256" s="40" t="str">
        <f t="shared" si="80"/>
        <v/>
      </c>
      <c r="AE256" s="90" t="s">
        <v>706</v>
      </c>
      <c r="AF256" s="40" t="s">
        <v>707</v>
      </c>
      <c r="AG256" s="40" t="str">
        <f t="shared" si="81"/>
        <v>A679077</v>
      </c>
      <c r="AH256" s="40" t="s">
        <v>3929</v>
      </c>
    </row>
    <row r="257" spans="1:34">
      <c r="A257" s="50"/>
      <c r="B257" s="45" t="str">
        <f t="shared" si="73"/>
        <v/>
      </c>
      <c r="C257" s="50"/>
      <c r="D257" s="45" t="str">
        <f t="shared" si="74"/>
        <v/>
      </c>
      <c r="E257" s="82"/>
      <c r="F257" s="45" t="str">
        <f t="shared" si="75"/>
        <v/>
      </c>
      <c r="G257" s="45" t="str">
        <f t="shared" si="76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77"/>
        <v/>
      </c>
      <c r="S257" s="40" t="str">
        <f t="shared" si="78"/>
        <v/>
      </c>
      <c r="T257" s="40" t="str">
        <f t="shared" si="79"/>
        <v/>
      </c>
      <c r="U257" s="40" t="str">
        <f t="shared" si="80"/>
        <v/>
      </c>
      <c r="AE257" s="90" t="s">
        <v>708</v>
      </c>
      <c r="AF257" s="40" t="s">
        <v>709</v>
      </c>
      <c r="AG257" s="40" t="str">
        <f t="shared" si="81"/>
        <v>A679077</v>
      </c>
      <c r="AH257" s="40" t="s">
        <v>3929</v>
      </c>
    </row>
    <row r="258" spans="1:34">
      <c r="A258" s="50"/>
      <c r="B258" s="45" t="str">
        <f t="shared" si="73"/>
        <v/>
      </c>
      <c r="C258" s="50"/>
      <c r="D258" s="45" t="str">
        <f t="shared" si="74"/>
        <v/>
      </c>
      <c r="E258" s="82"/>
      <c r="F258" s="45" t="str">
        <f t="shared" si="75"/>
        <v/>
      </c>
      <c r="G258" s="45" t="str">
        <f t="shared" si="76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77"/>
        <v/>
      </c>
      <c r="S258" s="40" t="str">
        <f t="shared" si="78"/>
        <v/>
      </c>
      <c r="T258" s="40" t="str">
        <f t="shared" si="79"/>
        <v/>
      </c>
      <c r="U258" s="40" t="str">
        <f t="shared" si="80"/>
        <v/>
      </c>
      <c r="AE258" s="90" t="s">
        <v>710</v>
      </c>
      <c r="AF258" s="40" t="s">
        <v>711</v>
      </c>
      <c r="AG258" s="40" t="str">
        <f t="shared" si="81"/>
        <v>A679077</v>
      </c>
      <c r="AH258" s="40" t="s">
        <v>3929</v>
      </c>
    </row>
    <row r="259" spans="1:34">
      <c r="A259" s="50"/>
      <c r="B259" s="45" t="str">
        <f t="shared" ref="B259:B322" si="82">IFERROR(VLOOKUP(A259,$V$6:$W$33,2,FALSE),"")</f>
        <v/>
      </c>
      <c r="C259" s="50"/>
      <c r="D259" s="45" t="str">
        <f t="shared" ref="D259:D322" si="83">IFERROR(VLOOKUP(C259,$Y$5:$AA$139,2,FALSE),"")</f>
        <v/>
      </c>
      <c r="E259" s="82"/>
      <c r="F259" s="45" t="str">
        <f t="shared" ref="F259:F322" si="84">IFERROR(VLOOKUP(E259,$AE$6:$AF$1100,2,FALSE),"")</f>
        <v/>
      </c>
      <c r="G259" s="45" t="str">
        <f t="shared" ref="G259:G322" si="85">IFERROR(VLOOKUP(E259,$AE$6:$AH$1100,4,FALSE),"")</f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77"/>
        <v/>
      </c>
      <c r="S259" s="40" t="str">
        <f t="shared" si="78"/>
        <v/>
      </c>
      <c r="T259" s="40" t="str">
        <f t="shared" si="79"/>
        <v/>
      </c>
      <c r="U259" s="40" t="str">
        <f t="shared" si="80"/>
        <v/>
      </c>
      <c r="AE259" s="90" t="s">
        <v>4334</v>
      </c>
      <c r="AF259" s="40" t="s">
        <v>4335</v>
      </c>
      <c r="AG259" s="40" t="str">
        <f t="shared" si="81"/>
        <v>A679077</v>
      </c>
      <c r="AH259" s="40" t="s">
        <v>3929</v>
      </c>
    </row>
    <row r="260" spans="1:34">
      <c r="A260" s="50"/>
      <c r="B260" s="45" t="str">
        <f t="shared" si="82"/>
        <v/>
      </c>
      <c r="C260" s="50"/>
      <c r="D260" s="45" t="str">
        <f t="shared" si="83"/>
        <v/>
      </c>
      <c r="E260" s="82"/>
      <c r="F260" s="45" t="str">
        <f t="shared" si="84"/>
        <v/>
      </c>
      <c r="G260" s="45" t="str">
        <f t="shared" si="85"/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si="77"/>
        <v/>
      </c>
      <c r="S260" s="40" t="str">
        <f t="shared" si="78"/>
        <v/>
      </c>
      <c r="T260" s="40" t="str">
        <f t="shared" si="79"/>
        <v/>
      </c>
      <c r="U260" s="40" t="str">
        <f t="shared" si="80"/>
        <v/>
      </c>
      <c r="AE260" s="90" t="s">
        <v>4336</v>
      </c>
      <c r="AF260" s="40" t="s">
        <v>4337</v>
      </c>
      <c r="AG260" s="40" t="str">
        <f t="shared" si="81"/>
        <v>A679077</v>
      </c>
      <c r="AH260" s="40" t="s">
        <v>3929</v>
      </c>
    </row>
    <row r="261" spans="1:34">
      <c r="A261" s="50"/>
      <c r="B261" s="45" t="str">
        <f t="shared" si="82"/>
        <v/>
      </c>
      <c r="C261" s="50"/>
      <c r="D261" s="45" t="str">
        <f t="shared" si="83"/>
        <v/>
      </c>
      <c r="E261" s="82"/>
      <c r="F261" s="45" t="str">
        <f t="shared" si="84"/>
        <v/>
      </c>
      <c r="G261" s="45" t="str">
        <f t="shared" si="85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77"/>
        <v/>
      </c>
      <c r="S261" s="40" t="str">
        <f t="shared" si="78"/>
        <v/>
      </c>
      <c r="T261" s="40" t="str">
        <f t="shared" si="79"/>
        <v/>
      </c>
      <c r="U261" s="40" t="str">
        <f t="shared" si="80"/>
        <v/>
      </c>
      <c r="AE261" s="90" t="s">
        <v>712</v>
      </c>
      <c r="AF261" s="40" t="s">
        <v>713</v>
      </c>
      <c r="AG261" s="40" t="str">
        <f t="shared" si="81"/>
        <v>A679077</v>
      </c>
      <c r="AH261" s="40" t="s">
        <v>3929</v>
      </c>
    </row>
    <row r="262" spans="1:34">
      <c r="A262" s="50"/>
      <c r="B262" s="45" t="str">
        <f t="shared" si="82"/>
        <v/>
      </c>
      <c r="C262" s="50"/>
      <c r="D262" s="45" t="str">
        <f t="shared" si="83"/>
        <v/>
      </c>
      <c r="E262" s="82"/>
      <c r="F262" s="45" t="str">
        <f t="shared" si="84"/>
        <v/>
      </c>
      <c r="G262" s="45" t="str">
        <f t="shared" si="85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77"/>
        <v/>
      </c>
      <c r="S262" s="40" t="str">
        <f t="shared" si="78"/>
        <v/>
      </c>
      <c r="T262" s="40" t="str">
        <f t="shared" si="79"/>
        <v/>
      </c>
      <c r="U262" s="40" t="str">
        <f t="shared" si="80"/>
        <v/>
      </c>
      <c r="AE262" s="90" t="s">
        <v>714</v>
      </c>
      <c r="AF262" s="40" t="s">
        <v>715</v>
      </c>
      <c r="AG262" s="40" t="str">
        <f t="shared" si="81"/>
        <v>A679077</v>
      </c>
      <c r="AH262" s="40" t="s">
        <v>3929</v>
      </c>
    </row>
    <row r="263" spans="1:34">
      <c r="A263" s="50"/>
      <c r="B263" s="45" t="str">
        <f t="shared" si="82"/>
        <v/>
      </c>
      <c r="C263" s="50"/>
      <c r="D263" s="45" t="str">
        <f t="shared" si="83"/>
        <v/>
      </c>
      <c r="E263" s="82"/>
      <c r="F263" s="45" t="str">
        <f t="shared" si="84"/>
        <v/>
      </c>
      <c r="G263" s="45" t="str">
        <f t="shared" si="85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77"/>
        <v/>
      </c>
      <c r="S263" s="40" t="str">
        <f t="shared" si="78"/>
        <v/>
      </c>
      <c r="T263" s="40" t="str">
        <f t="shared" si="79"/>
        <v/>
      </c>
      <c r="U263" s="40" t="str">
        <f t="shared" si="80"/>
        <v/>
      </c>
      <c r="AE263" s="90" t="s">
        <v>716</v>
      </c>
      <c r="AF263" s="40" t="s">
        <v>717</v>
      </c>
      <c r="AG263" s="40" t="str">
        <f t="shared" si="81"/>
        <v>A679077</v>
      </c>
      <c r="AH263" s="40" t="s">
        <v>3929</v>
      </c>
    </row>
    <row r="264" spans="1:34">
      <c r="A264" s="50"/>
      <c r="B264" s="45" t="str">
        <f t="shared" si="82"/>
        <v/>
      </c>
      <c r="C264" s="50"/>
      <c r="D264" s="45" t="str">
        <f t="shared" si="83"/>
        <v/>
      </c>
      <c r="E264" s="82"/>
      <c r="F264" s="45" t="str">
        <f t="shared" si="84"/>
        <v/>
      </c>
      <c r="G264" s="45" t="str">
        <f t="shared" si="85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77"/>
        <v/>
      </c>
      <c r="S264" s="40" t="str">
        <f t="shared" si="78"/>
        <v/>
      </c>
      <c r="T264" s="40" t="str">
        <f t="shared" si="79"/>
        <v/>
      </c>
      <c r="U264" s="40" t="str">
        <f t="shared" si="80"/>
        <v/>
      </c>
      <c r="AE264" s="90" t="s">
        <v>718</v>
      </c>
      <c r="AF264" s="40" t="s">
        <v>719</v>
      </c>
      <c r="AG264" s="40" t="str">
        <f t="shared" si="81"/>
        <v>A679077</v>
      </c>
      <c r="AH264" s="40" t="s">
        <v>3929</v>
      </c>
    </row>
    <row r="265" spans="1:34">
      <c r="A265" s="50"/>
      <c r="B265" s="45" t="str">
        <f t="shared" si="82"/>
        <v/>
      </c>
      <c r="C265" s="50"/>
      <c r="D265" s="45" t="str">
        <f t="shared" si="83"/>
        <v/>
      </c>
      <c r="E265" s="82"/>
      <c r="F265" s="45" t="str">
        <f t="shared" si="84"/>
        <v/>
      </c>
      <c r="G265" s="45" t="str">
        <f t="shared" si="85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77"/>
        <v/>
      </c>
      <c r="S265" s="40" t="str">
        <f t="shared" si="78"/>
        <v/>
      </c>
      <c r="T265" s="40" t="str">
        <f t="shared" si="79"/>
        <v/>
      </c>
      <c r="U265" s="40" t="str">
        <f t="shared" si="80"/>
        <v/>
      </c>
      <c r="AE265" s="90" t="s">
        <v>720</v>
      </c>
      <c r="AF265" s="40" t="s">
        <v>719</v>
      </c>
      <c r="AG265" s="40" t="str">
        <f t="shared" si="81"/>
        <v>A679077</v>
      </c>
      <c r="AH265" s="40" t="s">
        <v>3929</v>
      </c>
    </row>
    <row r="266" spans="1:34">
      <c r="A266" s="50"/>
      <c r="B266" s="45" t="str">
        <f t="shared" si="82"/>
        <v/>
      </c>
      <c r="C266" s="50"/>
      <c r="D266" s="45" t="str">
        <f t="shared" si="83"/>
        <v/>
      </c>
      <c r="E266" s="82"/>
      <c r="F266" s="45" t="str">
        <f t="shared" si="84"/>
        <v/>
      </c>
      <c r="G266" s="45" t="str">
        <f t="shared" si="85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77"/>
        <v/>
      </c>
      <c r="S266" s="40" t="str">
        <f t="shared" si="78"/>
        <v/>
      </c>
      <c r="T266" s="40" t="str">
        <f t="shared" si="79"/>
        <v/>
      </c>
      <c r="U266" s="40" t="str">
        <f t="shared" si="80"/>
        <v/>
      </c>
      <c r="AE266" s="90" t="s">
        <v>1068</v>
      </c>
      <c r="AF266" s="40" t="s">
        <v>1069</v>
      </c>
      <c r="AG266" s="40" t="str">
        <f t="shared" si="81"/>
        <v>A679077</v>
      </c>
      <c r="AH266" s="40" t="s">
        <v>3929</v>
      </c>
    </row>
    <row r="267" spans="1:34">
      <c r="A267" s="50"/>
      <c r="B267" s="45" t="str">
        <f t="shared" si="82"/>
        <v/>
      </c>
      <c r="C267" s="50"/>
      <c r="D267" s="45" t="str">
        <f t="shared" si="83"/>
        <v/>
      </c>
      <c r="E267" s="82"/>
      <c r="F267" s="45" t="str">
        <f t="shared" si="84"/>
        <v/>
      </c>
      <c r="G267" s="45" t="str">
        <f t="shared" si="85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77"/>
        <v/>
      </c>
      <c r="S267" s="40" t="str">
        <f t="shared" si="78"/>
        <v/>
      </c>
      <c r="T267" s="40" t="str">
        <f t="shared" si="79"/>
        <v/>
      </c>
      <c r="U267" s="40" t="str">
        <f t="shared" si="80"/>
        <v/>
      </c>
      <c r="AE267" s="90" t="s">
        <v>1070</v>
      </c>
      <c r="AF267" s="40" t="s">
        <v>1071</v>
      </c>
      <c r="AG267" s="40" t="str">
        <f t="shared" si="81"/>
        <v>A679077</v>
      </c>
      <c r="AH267" s="40" t="s">
        <v>3929</v>
      </c>
    </row>
    <row r="268" spans="1:34">
      <c r="A268" s="50"/>
      <c r="B268" s="45" t="str">
        <f t="shared" si="82"/>
        <v/>
      </c>
      <c r="C268" s="50"/>
      <c r="D268" s="45" t="str">
        <f t="shared" si="83"/>
        <v/>
      </c>
      <c r="E268" s="82"/>
      <c r="F268" s="45" t="str">
        <f t="shared" si="84"/>
        <v/>
      </c>
      <c r="G268" s="45" t="str">
        <f t="shared" si="85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77"/>
        <v/>
      </c>
      <c r="S268" s="40" t="str">
        <f t="shared" si="78"/>
        <v/>
      </c>
      <c r="T268" s="40" t="str">
        <f t="shared" si="79"/>
        <v/>
      </c>
      <c r="U268" s="40" t="str">
        <f t="shared" si="80"/>
        <v/>
      </c>
      <c r="AE268" s="90" t="s">
        <v>1072</v>
      </c>
      <c r="AF268" s="40" t="s">
        <v>1073</v>
      </c>
      <c r="AG268" s="40" t="str">
        <f t="shared" si="81"/>
        <v>A679077</v>
      </c>
      <c r="AH268" s="40" t="s">
        <v>3929</v>
      </c>
    </row>
    <row r="269" spans="1:34">
      <c r="A269" s="50"/>
      <c r="B269" s="45" t="str">
        <f t="shared" si="82"/>
        <v/>
      </c>
      <c r="C269" s="50"/>
      <c r="D269" s="45" t="str">
        <f t="shared" si="83"/>
        <v/>
      </c>
      <c r="E269" s="82"/>
      <c r="F269" s="45" t="str">
        <f t="shared" si="84"/>
        <v/>
      </c>
      <c r="G269" s="45" t="str">
        <f t="shared" si="85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77"/>
        <v/>
      </c>
      <c r="S269" s="40" t="str">
        <f t="shared" si="78"/>
        <v/>
      </c>
      <c r="T269" s="40" t="str">
        <f t="shared" si="79"/>
        <v/>
      </c>
      <c r="U269" s="40" t="str">
        <f t="shared" si="80"/>
        <v/>
      </c>
      <c r="AE269" s="90" t="s">
        <v>1074</v>
      </c>
      <c r="AF269" s="40" t="s">
        <v>1075</v>
      </c>
      <c r="AG269" s="40" t="str">
        <f t="shared" si="81"/>
        <v>A679077</v>
      </c>
      <c r="AH269" s="40" t="s">
        <v>3929</v>
      </c>
    </row>
    <row r="270" spans="1:34">
      <c r="A270" s="50"/>
      <c r="B270" s="45" t="str">
        <f t="shared" si="82"/>
        <v/>
      </c>
      <c r="C270" s="50"/>
      <c r="D270" s="45" t="str">
        <f t="shared" si="83"/>
        <v/>
      </c>
      <c r="E270" s="82"/>
      <c r="F270" s="45" t="str">
        <f t="shared" si="84"/>
        <v/>
      </c>
      <c r="G270" s="45" t="str">
        <f t="shared" si="85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ref="R270:R333" si="86">LEFT(C270,3)</f>
        <v/>
      </c>
      <c r="S270" s="40" t="str">
        <f t="shared" ref="S270:S333" si="87">LEFT(C270,2)</f>
        <v/>
      </c>
      <c r="T270" s="40" t="str">
        <f t="shared" ref="T270:T333" si="88">MID(G270,2,2)</f>
        <v/>
      </c>
      <c r="U270" s="40" t="str">
        <f t="shared" ref="U270:U333" si="89">LEFT(C270,1)</f>
        <v/>
      </c>
      <c r="AE270" s="90" t="s">
        <v>1076</v>
      </c>
      <c r="AF270" s="40" t="s">
        <v>1077</v>
      </c>
      <c r="AG270" s="40" t="str">
        <f t="shared" si="81"/>
        <v>A679077</v>
      </c>
      <c r="AH270" s="40" t="s">
        <v>3929</v>
      </c>
    </row>
    <row r="271" spans="1:34">
      <c r="A271" s="50"/>
      <c r="B271" s="45" t="str">
        <f t="shared" si="82"/>
        <v/>
      </c>
      <c r="C271" s="50"/>
      <c r="D271" s="45" t="str">
        <f t="shared" si="83"/>
        <v/>
      </c>
      <c r="E271" s="82"/>
      <c r="F271" s="45" t="str">
        <f t="shared" si="84"/>
        <v/>
      </c>
      <c r="G271" s="45" t="str">
        <f t="shared" si="85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86"/>
        <v/>
      </c>
      <c r="S271" s="40" t="str">
        <f t="shared" si="87"/>
        <v/>
      </c>
      <c r="T271" s="40" t="str">
        <f t="shared" si="88"/>
        <v/>
      </c>
      <c r="U271" s="40" t="str">
        <f t="shared" si="89"/>
        <v/>
      </c>
      <c r="AE271" s="90" t="s">
        <v>1078</v>
      </c>
      <c r="AF271" s="40" t="s">
        <v>1079</v>
      </c>
      <c r="AG271" s="40" t="str">
        <f t="shared" si="81"/>
        <v>A679077</v>
      </c>
      <c r="AH271" s="40" t="s">
        <v>3929</v>
      </c>
    </row>
    <row r="272" spans="1:34">
      <c r="A272" s="50"/>
      <c r="B272" s="45" t="str">
        <f t="shared" si="82"/>
        <v/>
      </c>
      <c r="C272" s="50"/>
      <c r="D272" s="45" t="str">
        <f t="shared" si="83"/>
        <v/>
      </c>
      <c r="E272" s="82"/>
      <c r="F272" s="45" t="str">
        <f t="shared" si="84"/>
        <v/>
      </c>
      <c r="G272" s="45" t="str">
        <f t="shared" si="85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86"/>
        <v/>
      </c>
      <c r="S272" s="40" t="str">
        <f t="shared" si="87"/>
        <v/>
      </c>
      <c r="T272" s="40" t="str">
        <f t="shared" si="88"/>
        <v/>
      </c>
      <c r="U272" s="40" t="str">
        <f t="shared" si="89"/>
        <v/>
      </c>
      <c r="AE272" s="90" t="s">
        <v>1080</v>
      </c>
      <c r="AF272" s="40" t="s">
        <v>1081</v>
      </c>
      <c r="AG272" s="40" t="str">
        <f t="shared" si="81"/>
        <v>A679077</v>
      </c>
      <c r="AH272" s="40" t="s">
        <v>3929</v>
      </c>
    </row>
    <row r="273" spans="1:34">
      <c r="A273" s="50"/>
      <c r="B273" s="45" t="str">
        <f t="shared" si="82"/>
        <v/>
      </c>
      <c r="C273" s="50"/>
      <c r="D273" s="45" t="str">
        <f t="shared" si="83"/>
        <v/>
      </c>
      <c r="E273" s="82"/>
      <c r="F273" s="45" t="str">
        <f t="shared" si="84"/>
        <v/>
      </c>
      <c r="G273" s="45" t="str">
        <f t="shared" si="85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86"/>
        <v/>
      </c>
      <c r="S273" s="40" t="str">
        <f t="shared" si="87"/>
        <v/>
      </c>
      <c r="T273" s="40" t="str">
        <f t="shared" si="88"/>
        <v/>
      </c>
      <c r="U273" s="40" t="str">
        <f t="shared" si="89"/>
        <v/>
      </c>
      <c r="AE273" s="90" t="s">
        <v>1082</v>
      </c>
      <c r="AF273" s="40" t="s">
        <v>1083</v>
      </c>
      <c r="AG273" s="40" t="str">
        <f t="shared" si="81"/>
        <v>A679077</v>
      </c>
      <c r="AH273" s="40" t="s">
        <v>3929</v>
      </c>
    </row>
    <row r="274" spans="1:34">
      <c r="A274" s="50"/>
      <c r="B274" s="45" t="str">
        <f t="shared" si="82"/>
        <v/>
      </c>
      <c r="C274" s="50"/>
      <c r="D274" s="45" t="str">
        <f t="shared" si="83"/>
        <v/>
      </c>
      <c r="E274" s="82"/>
      <c r="F274" s="45" t="str">
        <f t="shared" si="84"/>
        <v/>
      </c>
      <c r="G274" s="45" t="str">
        <f t="shared" si="85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86"/>
        <v/>
      </c>
      <c r="S274" s="40" t="str">
        <f t="shared" si="87"/>
        <v/>
      </c>
      <c r="T274" s="40" t="str">
        <f t="shared" si="88"/>
        <v/>
      </c>
      <c r="U274" s="40" t="str">
        <f t="shared" si="89"/>
        <v/>
      </c>
      <c r="AE274" s="90" t="s">
        <v>1084</v>
      </c>
      <c r="AF274" s="40" t="s">
        <v>1085</v>
      </c>
      <c r="AG274" s="40" t="str">
        <f t="shared" ref="AG274:AG337" si="90">LEFT(AE274,7)</f>
        <v>A679077</v>
      </c>
      <c r="AH274" s="40" t="s">
        <v>3929</v>
      </c>
    </row>
    <row r="275" spans="1:34">
      <c r="A275" s="50"/>
      <c r="B275" s="45" t="str">
        <f t="shared" si="82"/>
        <v/>
      </c>
      <c r="C275" s="50"/>
      <c r="D275" s="45" t="str">
        <f t="shared" si="83"/>
        <v/>
      </c>
      <c r="E275" s="82"/>
      <c r="F275" s="45" t="str">
        <f t="shared" si="84"/>
        <v/>
      </c>
      <c r="G275" s="45" t="str">
        <f t="shared" si="85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86"/>
        <v/>
      </c>
      <c r="S275" s="40" t="str">
        <f t="shared" si="87"/>
        <v/>
      </c>
      <c r="T275" s="40" t="str">
        <f t="shared" si="88"/>
        <v/>
      </c>
      <c r="U275" s="40" t="str">
        <f t="shared" si="89"/>
        <v/>
      </c>
      <c r="AE275" s="90" t="s">
        <v>1086</v>
      </c>
      <c r="AF275" s="40" t="s">
        <v>1087</v>
      </c>
      <c r="AG275" s="40" t="str">
        <f t="shared" si="90"/>
        <v>A679077</v>
      </c>
      <c r="AH275" s="40" t="s">
        <v>3929</v>
      </c>
    </row>
    <row r="276" spans="1:34">
      <c r="A276" s="50"/>
      <c r="B276" s="45" t="str">
        <f t="shared" si="82"/>
        <v/>
      </c>
      <c r="C276" s="50"/>
      <c r="D276" s="45" t="str">
        <f t="shared" si="83"/>
        <v/>
      </c>
      <c r="E276" s="82"/>
      <c r="F276" s="45" t="str">
        <f t="shared" si="84"/>
        <v/>
      </c>
      <c r="G276" s="45" t="str">
        <f t="shared" si="85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86"/>
        <v/>
      </c>
      <c r="S276" s="40" t="str">
        <f t="shared" si="87"/>
        <v/>
      </c>
      <c r="T276" s="40" t="str">
        <f t="shared" si="88"/>
        <v/>
      </c>
      <c r="U276" s="40" t="str">
        <f t="shared" si="89"/>
        <v/>
      </c>
      <c r="AE276" s="90" t="s">
        <v>1089</v>
      </c>
      <c r="AF276" s="40" t="s">
        <v>1090</v>
      </c>
      <c r="AG276" s="40" t="str">
        <f t="shared" si="90"/>
        <v>A679077</v>
      </c>
      <c r="AH276" s="40" t="s">
        <v>3929</v>
      </c>
    </row>
    <row r="277" spans="1:34">
      <c r="A277" s="50"/>
      <c r="B277" s="45" t="str">
        <f t="shared" si="82"/>
        <v/>
      </c>
      <c r="C277" s="50"/>
      <c r="D277" s="45" t="str">
        <f t="shared" si="83"/>
        <v/>
      </c>
      <c r="E277" s="82"/>
      <c r="F277" s="45" t="str">
        <f t="shared" si="84"/>
        <v/>
      </c>
      <c r="G277" s="45" t="str">
        <f t="shared" si="85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86"/>
        <v/>
      </c>
      <c r="S277" s="40" t="str">
        <f t="shared" si="87"/>
        <v/>
      </c>
      <c r="T277" s="40" t="str">
        <f t="shared" si="88"/>
        <v/>
      </c>
      <c r="U277" s="40" t="str">
        <f t="shared" si="89"/>
        <v/>
      </c>
      <c r="AE277" s="90" t="s">
        <v>1091</v>
      </c>
      <c r="AF277" s="40" t="s">
        <v>1092</v>
      </c>
      <c r="AG277" s="40" t="str">
        <f t="shared" si="90"/>
        <v>A679077</v>
      </c>
      <c r="AH277" s="40" t="s">
        <v>3929</v>
      </c>
    </row>
    <row r="278" spans="1:34">
      <c r="A278" s="50"/>
      <c r="B278" s="45" t="str">
        <f t="shared" si="82"/>
        <v/>
      </c>
      <c r="C278" s="50"/>
      <c r="D278" s="45" t="str">
        <f t="shared" si="83"/>
        <v/>
      </c>
      <c r="E278" s="82"/>
      <c r="F278" s="45" t="str">
        <f t="shared" si="84"/>
        <v/>
      </c>
      <c r="G278" s="45" t="str">
        <f t="shared" si="85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86"/>
        <v/>
      </c>
      <c r="S278" s="40" t="str">
        <f t="shared" si="87"/>
        <v/>
      </c>
      <c r="T278" s="40" t="str">
        <f t="shared" si="88"/>
        <v/>
      </c>
      <c r="U278" s="40" t="str">
        <f t="shared" si="89"/>
        <v/>
      </c>
      <c r="AE278" s="90" t="s">
        <v>1093</v>
      </c>
      <c r="AF278" s="40" t="s">
        <v>1094</v>
      </c>
      <c r="AG278" s="40" t="str">
        <f t="shared" si="90"/>
        <v>A679077</v>
      </c>
      <c r="AH278" s="40" t="s">
        <v>3929</v>
      </c>
    </row>
    <row r="279" spans="1:34">
      <c r="A279" s="50"/>
      <c r="B279" s="45" t="str">
        <f t="shared" si="82"/>
        <v/>
      </c>
      <c r="C279" s="50"/>
      <c r="D279" s="45" t="str">
        <f t="shared" si="83"/>
        <v/>
      </c>
      <c r="E279" s="82"/>
      <c r="F279" s="45" t="str">
        <f t="shared" si="84"/>
        <v/>
      </c>
      <c r="G279" s="45" t="str">
        <f t="shared" si="85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86"/>
        <v/>
      </c>
      <c r="S279" s="40" t="str">
        <f t="shared" si="87"/>
        <v/>
      </c>
      <c r="T279" s="40" t="str">
        <f t="shared" si="88"/>
        <v/>
      </c>
      <c r="U279" s="40" t="str">
        <f t="shared" si="89"/>
        <v/>
      </c>
      <c r="AE279" s="90" t="s">
        <v>1095</v>
      </c>
      <c r="AF279" s="40" t="s">
        <v>1096</v>
      </c>
      <c r="AG279" s="40" t="str">
        <f t="shared" si="90"/>
        <v>A679077</v>
      </c>
      <c r="AH279" s="40" t="s">
        <v>3929</v>
      </c>
    </row>
    <row r="280" spans="1:34">
      <c r="A280" s="50"/>
      <c r="B280" s="45" t="str">
        <f t="shared" si="82"/>
        <v/>
      </c>
      <c r="C280" s="50"/>
      <c r="D280" s="45" t="str">
        <f t="shared" si="83"/>
        <v/>
      </c>
      <c r="E280" s="82"/>
      <c r="F280" s="45" t="str">
        <f t="shared" si="84"/>
        <v/>
      </c>
      <c r="G280" s="45" t="str">
        <f t="shared" si="85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86"/>
        <v/>
      </c>
      <c r="S280" s="40" t="str">
        <f t="shared" si="87"/>
        <v/>
      </c>
      <c r="T280" s="40" t="str">
        <f t="shared" si="88"/>
        <v/>
      </c>
      <c r="U280" s="40" t="str">
        <f t="shared" si="89"/>
        <v/>
      </c>
      <c r="AE280" s="90" t="s">
        <v>1097</v>
      </c>
      <c r="AF280" s="40" t="s">
        <v>1098</v>
      </c>
      <c r="AG280" s="40" t="str">
        <f t="shared" si="90"/>
        <v>A679077</v>
      </c>
      <c r="AH280" s="40" t="s">
        <v>3929</v>
      </c>
    </row>
    <row r="281" spans="1:34">
      <c r="A281" s="50"/>
      <c r="B281" s="45" t="str">
        <f t="shared" si="82"/>
        <v/>
      </c>
      <c r="C281" s="50"/>
      <c r="D281" s="45" t="str">
        <f t="shared" si="83"/>
        <v/>
      </c>
      <c r="E281" s="82"/>
      <c r="F281" s="45" t="str">
        <f t="shared" si="84"/>
        <v/>
      </c>
      <c r="G281" s="45" t="str">
        <f t="shared" si="85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86"/>
        <v/>
      </c>
      <c r="S281" s="40" t="str">
        <f t="shared" si="87"/>
        <v/>
      </c>
      <c r="T281" s="40" t="str">
        <f t="shared" si="88"/>
        <v/>
      </c>
      <c r="U281" s="40" t="str">
        <f t="shared" si="89"/>
        <v/>
      </c>
      <c r="AE281" s="90" t="s">
        <v>1099</v>
      </c>
      <c r="AF281" s="40" t="s">
        <v>1100</v>
      </c>
      <c r="AG281" s="40" t="str">
        <f t="shared" si="90"/>
        <v>A679077</v>
      </c>
      <c r="AH281" s="40" t="s">
        <v>3929</v>
      </c>
    </row>
    <row r="282" spans="1:34">
      <c r="A282" s="50"/>
      <c r="B282" s="45" t="str">
        <f t="shared" si="82"/>
        <v/>
      </c>
      <c r="C282" s="50"/>
      <c r="D282" s="45" t="str">
        <f t="shared" si="83"/>
        <v/>
      </c>
      <c r="E282" s="82"/>
      <c r="F282" s="45" t="str">
        <f t="shared" si="84"/>
        <v/>
      </c>
      <c r="G282" s="45" t="str">
        <f t="shared" si="85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86"/>
        <v/>
      </c>
      <c r="S282" s="40" t="str">
        <f t="shared" si="87"/>
        <v/>
      </c>
      <c r="T282" s="40" t="str">
        <f t="shared" si="88"/>
        <v/>
      </c>
      <c r="U282" s="40" t="str">
        <f t="shared" si="89"/>
        <v/>
      </c>
      <c r="AE282" s="90" t="s">
        <v>1695</v>
      </c>
      <c r="AF282" s="40" t="s">
        <v>1696</v>
      </c>
      <c r="AG282" s="40" t="str">
        <f t="shared" si="90"/>
        <v>A679077</v>
      </c>
      <c r="AH282" s="40" t="s">
        <v>3929</v>
      </c>
    </row>
    <row r="283" spans="1:34">
      <c r="A283" s="50"/>
      <c r="B283" s="45" t="str">
        <f t="shared" si="82"/>
        <v/>
      </c>
      <c r="C283" s="50"/>
      <c r="D283" s="45" t="str">
        <f t="shared" si="83"/>
        <v/>
      </c>
      <c r="E283" s="82"/>
      <c r="F283" s="45" t="str">
        <f t="shared" si="84"/>
        <v/>
      </c>
      <c r="G283" s="45" t="str">
        <f t="shared" si="85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86"/>
        <v/>
      </c>
      <c r="S283" s="40" t="str">
        <f t="shared" si="87"/>
        <v/>
      </c>
      <c r="T283" s="40" t="str">
        <f t="shared" si="88"/>
        <v/>
      </c>
      <c r="U283" s="40" t="str">
        <f t="shared" si="89"/>
        <v/>
      </c>
      <c r="AE283" s="90" t="s">
        <v>1697</v>
      </c>
      <c r="AF283" s="40" t="s">
        <v>1698</v>
      </c>
      <c r="AG283" s="40" t="str">
        <f t="shared" si="90"/>
        <v>A679077</v>
      </c>
      <c r="AH283" s="40" t="s">
        <v>3929</v>
      </c>
    </row>
    <row r="284" spans="1:34">
      <c r="A284" s="50"/>
      <c r="B284" s="45" t="str">
        <f t="shared" si="82"/>
        <v/>
      </c>
      <c r="C284" s="50"/>
      <c r="D284" s="45" t="str">
        <f t="shared" si="83"/>
        <v/>
      </c>
      <c r="E284" s="82"/>
      <c r="F284" s="45" t="str">
        <f t="shared" si="84"/>
        <v/>
      </c>
      <c r="G284" s="45" t="str">
        <f t="shared" si="85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86"/>
        <v/>
      </c>
      <c r="S284" s="40" t="str">
        <f t="shared" si="87"/>
        <v/>
      </c>
      <c r="T284" s="40" t="str">
        <f t="shared" si="88"/>
        <v/>
      </c>
      <c r="U284" s="40" t="str">
        <f t="shared" si="89"/>
        <v/>
      </c>
      <c r="AE284" s="90" t="s">
        <v>1699</v>
      </c>
      <c r="AF284" s="40" t="s">
        <v>1700</v>
      </c>
      <c r="AG284" s="40" t="str">
        <f t="shared" si="90"/>
        <v>A679077</v>
      </c>
      <c r="AH284" s="40" t="s">
        <v>3929</v>
      </c>
    </row>
    <row r="285" spans="1:34">
      <c r="A285" s="50"/>
      <c r="B285" s="45" t="str">
        <f t="shared" si="82"/>
        <v/>
      </c>
      <c r="C285" s="50"/>
      <c r="D285" s="45" t="str">
        <f t="shared" si="83"/>
        <v/>
      </c>
      <c r="E285" s="82"/>
      <c r="F285" s="45" t="str">
        <f t="shared" si="84"/>
        <v/>
      </c>
      <c r="G285" s="45" t="str">
        <f t="shared" si="85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86"/>
        <v/>
      </c>
      <c r="S285" s="40" t="str">
        <f t="shared" si="87"/>
        <v/>
      </c>
      <c r="T285" s="40" t="str">
        <f t="shared" si="88"/>
        <v/>
      </c>
      <c r="U285" s="40" t="str">
        <f t="shared" si="89"/>
        <v/>
      </c>
      <c r="AE285" s="90" t="s">
        <v>1701</v>
      </c>
      <c r="AF285" s="40" t="s">
        <v>1702</v>
      </c>
      <c r="AG285" s="40" t="str">
        <f t="shared" si="90"/>
        <v>A679077</v>
      </c>
      <c r="AH285" s="40" t="s">
        <v>3929</v>
      </c>
    </row>
    <row r="286" spans="1:34">
      <c r="A286" s="50"/>
      <c r="B286" s="45" t="str">
        <f t="shared" si="82"/>
        <v/>
      </c>
      <c r="C286" s="50"/>
      <c r="D286" s="45" t="str">
        <f t="shared" si="83"/>
        <v/>
      </c>
      <c r="E286" s="82"/>
      <c r="F286" s="45" t="str">
        <f t="shared" si="84"/>
        <v/>
      </c>
      <c r="G286" s="45" t="str">
        <f t="shared" si="85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86"/>
        <v/>
      </c>
      <c r="S286" s="40" t="str">
        <f t="shared" si="87"/>
        <v/>
      </c>
      <c r="T286" s="40" t="str">
        <f t="shared" si="88"/>
        <v/>
      </c>
      <c r="U286" s="40" t="str">
        <f t="shared" si="89"/>
        <v/>
      </c>
      <c r="AE286" s="90" t="s">
        <v>1703</v>
      </c>
      <c r="AF286" s="40" t="s">
        <v>1704</v>
      </c>
      <c r="AG286" s="40" t="str">
        <f t="shared" si="90"/>
        <v>A679077</v>
      </c>
      <c r="AH286" s="40" t="s">
        <v>3929</v>
      </c>
    </row>
    <row r="287" spans="1:34">
      <c r="A287" s="50"/>
      <c r="B287" s="45" t="str">
        <f t="shared" si="82"/>
        <v/>
      </c>
      <c r="C287" s="50"/>
      <c r="D287" s="45" t="str">
        <f t="shared" si="83"/>
        <v/>
      </c>
      <c r="E287" s="82"/>
      <c r="F287" s="45" t="str">
        <f t="shared" si="84"/>
        <v/>
      </c>
      <c r="G287" s="45" t="str">
        <f t="shared" si="85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86"/>
        <v/>
      </c>
      <c r="S287" s="40" t="str">
        <f t="shared" si="87"/>
        <v/>
      </c>
      <c r="T287" s="40" t="str">
        <f t="shared" si="88"/>
        <v/>
      </c>
      <c r="U287" s="40" t="str">
        <f t="shared" si="89"/>
        <v/>
      </c>
      <c r="AE287" s="90" t="s">
        <v>1705</v>
      </c>
      <c r="AF287" s="40" t="s">
        <v>1706</v>
      </c>
      <c r="AG287" s="40" t="str">
        <f t="shared" si="90"/>
        <v>A679077</v>
      </c>
      <c r="AH287" s="40" t="s">
        <v>3929</v>
      </c>
    </row>
    <row r="288" spans="1:34">
      <c r="A288" s="50"/>
      <c r="B288" s="45" t="str">
        <f t="shared" si="82"/>
        <v/>
      </c>
      <c r="C288" s="50"/>
      <c r="D288" s="45" t="str">
        <f t="shared" si="83"/>
        <v/>
      </c>
      <c r="E288" s="82"/>
      <c r="F288" s="45" t="str">
        <f t="shared" si="84"/>
        <v/>
      </c>
      <c r="G288" s="45" t="str">
        <f t="shared" si="85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86"/>
        <v/>
      </c>
      <c r="S288" s="40" t="str">
        <f t="shared" si="87"/>
        <v/>
      </c>
      <c r="T288" s="40" t="str">
        <f t="shared" si="88"/>
        <v/>
      </c>
      <c r="U288" s="40" t="str">
        <f t="shared" si="89"/>
        <v/>
      </c>
      <c r="AE288" s="90" t="s">
        <v>1707</v>
      </c>
      <c r="AF288" s="40" t="s">
        <v>1708</v>
      </c>
      <c r="AG288" s="40" t="str">
        <f t="shared" si="90"/>
        <v>A679077</v>
      </c>
      <c r="AH288" s="40" t="s">
        <v>3929</v>
      </c>
    </row>
    <row r="289" spans="1:34">
      <c r="A289" s="50"/>
      <c r="B289" s="45" t="str">
        <f t="shared" si="82"/>
        <v/>
      </c>
      <c r="C289" s="50"/>
      <c r="D289" s="45" t="str">
        <f t="shared" si="83"/>
        <v/>
      </c>
      <c r="E289" s="82"/>
      <c r="F289" s="45" t="str">
        <f t="shared" si="84"/>
        <v/>
      </c>
      <c r="G289" s="45" t="str">
        <f t="shared" si="85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86"/>
        <v/>
      </c>
      <c r="S289" s="40" t="str">
        <f t="shared" si="87"/>
        <v/>
      </c>
      <c r="T289" s="40" t="str">
        <f t="shared" si="88"/>
        <v/>
      </c>
      <c r="U289" s="40" t="str">
        <f t="shared" si="89"/>
        <v/>
      </c>
      <c r="AE289" s="90" t="s">
        <v>1709</v>
      </c>
      <c r="AF289" s="40" t="s">
        <v>1710</v>
      </c>
      <c r="AG289" s="40" t="str">
        <f t="shared" si="90"/>
        <v>A679077</v>
      </c>
      <c r="AH289" s="40" t="s">
        <v>3929</v>
      </c>
    </row>
    <row r="290" spans="1:34">
      <c r="A290" s="50"/>
      <c r="B290" s="45" t="str">
        <f t="shared" si="82"/>
        <v/>
      </c>
      <c r="C290" s="50"/>
      <c r="D290" s="45" t="str">
        <f t="shared" si="83"/>
        <v/>
      </c>
      <c r="E290" s="82"/>
      <c r="F290" s="45" t="str">
        <f t="shared" si="84"/>
        <v/>
      </c>
      <c r="G290" s="45" t="str">
        <f t="shared" si="85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86"/>
        <v/>
      </c>
      <c r="S290" s="40" t="str">
        <f t="shared" si="87"/>
        <v/>
      </c>
      <c r="T290" s="40" t="str">
        <f t="shared" si="88"/>
        <v/>
      </c>
      <c r="U290" s="40" t="str">
        <f t="shared" si="89"/>
        <v/>
      </c>
      <c r="AE290" s="90" t="s">
        <v>1711</v>
      </c>
      <c r="AF290" s="40" t="s">
        <v>1712</v>
      </c>
      <c r="AG290" s="40" t="str">
        <f t="shared" si="90"/>
        <v>A679077</v>
      </c>
      <c r="AH290" s="40" t="s">
        <v>3929</v>
      </c>
    </row>
    <row r="291" spans="1:34">
      <c r="A291" s="50"/>
      <c r="B291" s="45" t="str">
        <f t="shared" si="82"/>
        <v/>
      </c>
      <c r="C291" s="50"/>
      <c r="D291" s="45" t="str">
        <f t="shared" si="83"/>
        <v/>
      </c>
      <c r="E291" s="82"/>
      <c r="F291" s="45" t="str">
        <f t="shared" si="84"/>
        <v/>
      </c>
      <c r="G291" s="45" t="str">
        <f t="shared" si="85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86"/>
        <v/>
      </c>
      <c r="S291" s="40" t="str">
        <f t="shared" si="87"/>
        <v/>
      </c>
      <c r="T291" s="40" t="str">
        <f t="shared" si="88"/>
        <v/>
      </c>
      <c r="U291" s="40" t="str">
        <f t="shared" si="89"/>
        <v/>
      </c>
      <c r="AE291" s="90" t="s">
        <v>1713</v>
      </c>
      <c r="AF291" s="40" t="s">
        <v>1714</v>
      </c>
      <c r="AG291" s="40" t="str">
        <f t="shared" si="90"/>
        <v>A679077</v>
      </c>
      <c r="AH291" s="40" t="s">
        <v>3929</v>
      </c>
    </row>
    <row r="292" spans="1:34">
      <c r="A292" s="50"/>
      <c r="B292" s="45" t="str">
        <f t="shared" si="82"/>
        <v/>
      </c>
      <c r="C292" s="50"/>
      <c r="D292" s="45" t="str">
        <f t="shared" si="83"/>
        <v/>
      </c>
      <c r="E292" s="82"/>
      <c r="F292" s="45" t="str">
        <f t="shared" si="84"/>
        <v/>
      </c>
      <c r="G292" s="45" t="str">
        <f t="shared" si="85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86"/>
        <v/>
      </c>
      <c r="S292" s="40" t="str">
        <f t="shared" si="87"/>
        <v/>
      </c>
      <c r="T292" s="40" t="str">
        <f t="shared" si="88"/>
        <v/>
      </c>
      <c r="U292" s="40" t="str">
        <f t="shared" si="89"/>
        <v/>
      </c>
      <c r="AE292" s="90" t="s">
        <v>1715</v>
      </c>
      <c r="AF292" s="40" t="s">
        <v>1716</v>
      </c>
      <c r="AG292" s="40" t="str">
        <f t="shared" si="90"/>
        <v>A679077</v>
      </c>
      <c r="AH292" s="40" t="s">
        <v>3929</v>
      </c>
    </row>
    <row r="293" spans="1:34">
      <c r="A293" s="50"/>
      <c r="B293" s="45" t="str">
        <f t="shared" si="82"/>
        <v/>
      </c>
      <c r="C293" s="50"/>
      <c r="D293" s="45" t="str">
        <f t="shared" si="83"/>
        <v/>
      </c>
      <c r="E293" s="82"/>
      <c r="F293" s="45" t="str">
        <f t="shared" si="84"/>
        <v/>
      </c>
      <c r="G293" s="45" t="str">
        <f t="shared" si="85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86"/>
        <v/>
      </c>
      <c r="S293" s="40" t="str">
        <f t="shared" si="87"/>
        <v/>
      </c>
      <c r="T293" s="40" t="str">
        <f t="shared" si="88"/>
        <v/>
      </c>
      <c r="U293" s="40" t="str">
        <f t="shared" si="89"/>
        <v/>
      </c>
      <c r="AE293" s="90" t="s">
        <v>1717</v>
      </c>
      <c r="AF293" s="40" t="s">
        <v>1718</v>
      </c>
      <c r="AG293" s="40" t="str">
        <f t="shared" si="90"/>
        <v>A679077</v>
      </c>
      <c r="AH293" s="40" t="s">
        <v>3929</v>
      </c>
    </row>
    <row r="294" spans="1:34">
      <c r="A294" s="50"/>
      <c r="B294" s="45" t="str">
        <f t="shared" si="82"/>
        <v/>
      </c>
      <c r="C294" s="50"/>
      <c r="D294" s="45" t="str">
        <f t="shared" si="83"/>
        <v/>
      </c>
      <c r="E294" s="82"/>
      <c r="F294" s="45" t="str">
        <f t="shared" si="84"/>
        <v/>
      </c>
      <c r="G294" s="45" t="str">
        <f t="shared" si="85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86"/>
        <v/>
      </c>
      <c r="S294" s="40" t="str">
        <f t="shared" si="87"/>
        <v/>
      </c>
      <c r="T294" s="40" t="str">
        <f t="shared" si="88"/>
        <v/>
      </c>
      <c r="U294" s="40" t="str">
        <f t="shared" si="89"/>
        <v/>
      </c>
      <c r="AE294" s="90" t="s">
        <v>1719</v>
      </c>
      <c r="AF294" s="40" t="s">
        <v>1720</v>
      </c>
      <c r="AG294" s="40" t="str">
        <f t="shared" si="90"/>
        <v>A679077</v>
      </c>
      <c r="AH294" s="40" t="s">
        <v>3929</v>
      </c>
    </row>
    <row r="295" spans="1:34">
      <c r="A295" s="50"/>
      <c r="B295" s="45" t="str">
        <f t="shared" si="82"/>
        <v/>
      </c>
      <c r="C295" s="50"/>
      <c r="D295" s="45" t="str">
        <f t="shared" si="83"/>
        <v/>
      </c>
      <c r="E295" s="82"/>
      <c r="F295" s="45" t="str">
        <f t="shared" si="84"/>
        <v/>
      </c>
      <c r="G295" s="45" t="str">
        <f t="shared" si="85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86"/>
        <v/>
      </c>
      <c r="S295" s="40" t="str">
        <f t="shared" si="87"/>
        <v/>
      </c>
      <c r="T295" s="40" t="str">
        <f t="shared" si="88"/>
        <v/>
      </c>
      <c r="U295" s="40" t="str">
        <f t="shared" si="89"/>
        <v/>
      </c>
      <c r="AE295" s="90" t="s">
        <v>1721</v>
      </c>
      <c r="AF295" s="40" t="s">
        <v>1722</v>
      </c>
      <c r="AG295" s="40" t="str">
        <f t="shared" si="90"/>
        <v>A679077</v>
      </c>
      <c r="AH295" s="40" t="s">
        <v>3929</v>
      </c>
    </row>
    <row r="296" spans="1:34">
      <c r="A296" s="50"/>
      <c r="B296" s="45" t="str">
        <f t="shared" si="82"/>
        <v/>
      </c>
      <c r="C296" s="50"/>
      <c r="D296" s="45" t="str">
        <f t="shared" si="83"/>
        <v/>
      </c>
      <c r="E296" s="82"/>
      <c r="F296" s="45" t="str">
        <f t="shared" si="84"/>
        <v/>
      </c>
      <c r="G296" s="45" t="str">
        <f t="shared" si="85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86"/>
        <v/>
      </c>
      <c r="S296" s="40" t="str">
        <f t="shared" si="87"/>
        <v/>
      </c>
      <c r="T296" s="40" t="str">
        <f t="shared" si="88"/>
        <v/>
      </c>
      <c r="U296" s="40" t="str">
        <f t="shared" si="89"/>
        <v/>
      </c>
      <c r="AE296" s="90" t="s">
        <v>1723</v>
      </c>
      <c r="AF296" s="40" t="s">
        <v>1724</v>
      </c>
      <c r="AG296" s="40" t="str">
        <f t="shared" si="90"/>
        <v>A679077</v>
      </c>
      <c r="AH296" s="40" t="s">
        <v>3929</v>
      </c>
    </row>
    <row r="297" spans="1:34">
      <c r="A297" s="50"/>
      <c r="B297" s="45" t="str">
        <f t="shared" si="82"/>
        <v/>
      </c>
      <c r="C297" s="50"/>
      <c r="D297" s="45" t="str">
        <f t="shared" si="83"/>
        <v/>
      </c>
      <c r="E297" s="82"/>
      <c r="F297" s="45" t="str">
        <f t="shared" si="84"/>
        <v/>
      </c>
      <c r="G297" s="45" t="str">
        <f t="shared" si="85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86"/>
        <v/>
      </c>
      <c r="S297" s="40" t="str">
        <f t="shared" si="87"/>
        <v/>
      </c>
      <c r="T297" s="40" t="str">
        <f t="shared" si="88"/>
        <v/>
      </c>
      <c r="U297" s="40" t="str">
        <f t="shared" si="89"/>
        <v/>
      </c>
      <c r="AE297" s="90" t="s">
        <v>1725</v>
      </c>
      <c r="AF297" s="40" t="s">
        <v>1726</v>
      </c>
      <c r="AG297" s="40" t="str">
        <f t="shared" si="90"/>
        <v>A679077</v>
      </c>
      <c r="AH297" s="40" t="s">
        <v>3929</v>
      </c>
    </row>
    <row r="298" spans="1:34">
      <c r="A298" s="50"/>
      <c r="B298" s="45" t="str">
        <f t="shared" si="82"/>
        <v/>
      </c>
      <c r="C298" s="50"/>
      <c r="D298" s="45" t="str">
        <f t="shared" si="83"/>
        <v/>
      </c>
      <c r="E298" s="82"/>
      <c r="F298" s="45" t="str">
        <f t="shared" si="84"/>
        <v/>
      </c>
      <c r="G298" s="45" t="str">
        <f t="shared" si="85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86"/>
        <v/>
      </c>
      <c r="S298" s="40" t="str">
        <f t="shared" si="87"/>
        <v/>
      </c>
      <c r="T298" s="40" t="str">
        <f t="shared" si="88"/>
        <v/>
      </c>
      <c r="U298" s="40" t="str">
        <f t="shared" si="89"/>
        <v/>
      </c>
      <c r="AE298" s="90" t="s">
        <v>1727</v>
      </c>
      <c r="AF298" s="40" t="s">
        <v>1728</v>
      </c>
      <c r="AG298" s="40" t="str">
        <f t="shared" si="90"/>
        <v>A679077</v>
      </c>
      <c r="AH298" s="40" t="s">
        <v>3929</v>
      </c>
    </row>
    <row r="299" spans="1:34">
      <c r="A299" s="50"/>
      <c r="B299" s="45" t="str">
        <f t="shared" si="82"/>
        <v/>
      </c>
      <c r="C299" s="50"/>
      <c r="D299" s="45" t="str">
        <f t="shared" si="83"/>
        <v/>
      </c>
      <c r="E299" s="82"/>
      <c r="F299" s="45" t="str">
        <f t="shared" si="84"/>
        <v/>
      </c>
      <c r="G299" s="45" t="str">
        <f t="shared" si="85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86"/>
        <v/>
      </c>
      <c r="S299" s="40" t="str">
        <f t="shared" si="87"/>
        <v/>
      </c>
      <c r="T299" s="40" t="str">
        <f t="shared" si="88"/>
        <v/>
      </c>
      <c r="U299" s="40" t="str">
        <f t="shared" si="89"/>
        <v/>
      </c>
      <c r="AE299" s="90" t="s">
        <v>1729</v>
      </c>
      <c r="AF299" s="40" t="s">
        <v>1730</v>
      </c>
      <c r="AG299" s="40" t="str">
        <f t="shared" si="90"/>
        <v>A679077</v>
      </c>
      <c r="AH299" s="40" t="s">
        <v>3929</v>
      </c>
    </row>
    <row r="300" spans="1:34">
      <c r="A300" s="50"/>
      <c r="B300" s="45" t="str">
        <f t="shared" si="82"/>
        <v/>
      </c>
      <c r="C300" s="50"/>
      <c r="D300" s="45" t="str">
        <f t="shared" si="83"/>
        <v/>
      </c>
      <c r="E300" s="82"/>
      <c r="F300" s="45" t="str">
        <f t="shared" si="84"/>
        <v/>
      </c>
      <c r="G300" s="45" t="str">
        <f t="shared" si="85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86"/>
        <v/>
      </c>
      <c r="S300" s="40" t="str">
        <f t="shared" si="87"/>
        <v/>
      </c>
      <c r="T300" s="40" t="str">
        <f t="shared" si="88"/>
        <v/>
      </c>
      <c r="U300" s="40" t="str">
        <f t="shared" si="89"/>
        <v/>
      </c>
      <c r="AE300" s="90" t="s">
        <v>1731</v>
      </c>
      <c r="AF300" s="40" t="s">
        <v>1732</v>
      </c>
      <c r="AG300" s="40" t="str">
        <f t="shared" si="90"/>
        <v>A679077</v>
      </c>
      <c r="AH300" s="40" t="s">
        <v>3929</v>
      </c>
    </row>
    <row r="301" spans="1:34">
      <c r="A301" s="50"/>
      <c r="B301" s="45" t="str">
        <f t="shared" si="82"/>
        <v/>
      </c>
      <c r="C301" s="50"/>
      <c r="D301" s="45" t="str">
        <f t="shared" si="83"/>
        <v/>
      </c>
      <c r="E301" s="82"/>
      <c r="F301" s="45" t="str">
        <f t="shared" si="84"/>
        <v/>
      </c>
      <c r="G301" s="45" t="str">
        <f t="shared" si="85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86"/>
        <v/>
      </c>
      <c r="S301" s="40" t="str">
        <f t="shared" si="87"/>
        <v/>
      </c>
      <c r="T301" s="40" t="str">
        <f t="shared" si="88"/>
        <v/>
      </c>
      <c r="U301" s="40" t="str">
        <f t="shared" si="89"/>
        <v/>
      </c>
      <c r="AE301" s="90" t="s">
        <v>1733</v>
      </c>
      <c r="AF301" s="40" t="s">
        <v>1734</v>
      </c>
      <c r="AG301" s="40" t="str">
        <f t="shared" si="90"/>
        <v>A679077</v>
      </c>
      <c r="AH301" s="40" t="s">
        <v>3929</v>
      </c>
    </row>
    <row r="302" spans="1:34">
      <c r="A302" s="50"/>
      <c r="B302" s="45" t="str">
        <f t="shared" si="82"/>
        <v/>
      </c>
      <c r="C302" s="50"/>
      <c r="D302" s="45" t="str">
        <f t="shared" si="83"/>
        <v/>
      </c>
      <c r="E302" s="82"/>
      <c r="F302" s="45" t="str">
        <f t="shared" si="84"/>
        <v/>
      </c>
      <c r="G302" s="45" t="str">
        <f t="shared" si="85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86"/>
        <v/>
      </c>
      <c r="S302" s="40" t="str">
        <f t="shared" si="87"/>
        <v/>
      </c>
      <c r="T302" s="40" t="str">
        <f t="shared" si="88"/>
        <v/>
      </c>
      <c r="U302" s="40" t="str">
        <f t="shared" si="89"/>
        <v/>
      </c>
      <c r="AE302" s="90" t="s">
        <v>1735</v>
      </c>
      <c r="AF302" s="40" t="s">
        <v>1736</v>
      </c>
      <c r="AG302" s="40" t="str">
        <f t="shared" si="90"/>
        <v>A679077</v>
      </c>
      <c r="AH302" s="40" t="s">
        <v>3929</v>
      </c>
    </row>
    <row r="303" spans="1:34">
      <c r="A303" s="50"/>
      <c r="B303" s="45" t="str">
        <f t="shared" si="82"/>
        <v/>
      </c>
      <c r="C303" s="50"/>
      <c r="D303" s="45" t="str">
        <f t="shared" si="83"/>
        <v/>
      </c>
      <c r="E303" s="82"/>
      <c r="F303" s="45" t="str">
        <f t="shared" si="84"/>
        <v/>
      </c>
      <c r="G303" s="45" t="str">
        <f t="shared" si="85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86"/>
        <v/>
      </c>
      <c r="S303" s="40" t="str">
        <f t="shared" si="87"/>
        <v/>
      </c>
      <c r="T303" s="40" t="str">
        <f t="shared" si="88"/>
        <v/>
      </c>
      <c r="U303" s="40" t="str">
        <f t="shared" si="89"/>
        <v/>
      </c>
      <c r="AE303" s="90" t="s">
        <v>1737</v>
      </c>
      <c r="AF303" s="40" t="s">
        <v>1738</v>
      </c>
      <c r="AG303" s="40" t="str">
        <f t="shared" si="90"/>
        <v>A679077</v>
      </c>
      <c r="AH303" s="40" t="s">
        <v>3929</v>
      </c>
    </row>
    <row r="304" spans="1:34">
      <c r="A304" s="50"/>
      <c r="B304" s="45" t="str">
        <f t="shared" si="82"/>
        <v/>
      </c>
      <c r="C304" s="50"/>
      <c r="D304" s="45" t="str">
        <f t="shared" si="83"/>
        <v/>
      </c>
      <c r="E304" s="82"/>
      <c r="F304" s="45" t="str">
        <f t="shared" si="84"/>
        <v/>
      </c>
      <c r="G304" s="45" t="str">
        <f t="shared" si="85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86"/>
        <v/>
      </c>
      <c r="S304" s="40" t="str">
        <f t="shared" si="87"/>
        <v/>
      </c>
      <c r="T304" s="40" t="str">
        <f t="shared" si="88"/>
        <v/>
      </c>
      <c r="U304" s="40" t="str">
        <f t="shared" si="89"/>
        <v/>
      </c>
      <c r="AE304" s="90" t="s">
        <v>1739</v>
      </c>
      <c r="AF304" s="40" t="s">
        <v>1740</v>
      </c>
      <c r="AG304" s="40" t="str">
        <f t="shared" si="90"/>
        <v>A679077</v>
      </c>
      <c r="AH304" s="40" t="s">
        <v>3929</v>
      </c>
    </row>
    <row r="305" spans="1:34">
      <c r="A305" s="50"/>
      <c r="B305" s="45" t="str">
        <f t="shared" si="82"/>
        <v/>
      </c>
      <c r="C305" s="50"/>
      <c r="D305" s="45" t="str">
        <f t="shared" si="83"/>
        <v/>
      </c>
      <c r="E305" s="82"/>
      <c r="F305" s="45" t="str">
        <f t="shared" si="84"/>
        <v/>
      </c>
      <c r="G305" s="45" t="str">
        <f t="shared" si="85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86"/>
        <v/>
      </c>
      <c r="S305" s="40" t="str">
        <f t="shared" si="87"/>
        <v/>
      </c>
      <c r="T305" s="40" t="str">
        <f t="shared" si="88"/>
        <v/>
      </c>
      <c r="U305" s="40" t="str">
        <f t="shared" si="89"/>
        <v/>
      </c>
      <c r="AE305" s="90" t="s">
        <v>1741</v>
      </c>
      <c r="AF305" s="40" t="s">
        <v>1742</v>
      </c>
      <c r="AG305" s="40" t="str">
        <f t="shared" si="90"/>
        <v>A679077</v>
      </c>
      <c r="AH305" s="40" t="s">
        <v>3929</v>
      </c>
    </row>
    <row r="306" spans="1:34">
      <c r="A306" s="50"/>
      <c r="B306" s="45" t="str">
        <f t="shared" si="82"/>
        <v/>
      </c>
      <c r="C306" s="50"/>
      <c r="D306" s="45" t="str">
        <f t="shared" si="83"/>
        <v/>
      </c>
      <c r="E306" s="82"/>
      <c r="F306" s="45" t="str">
        <f t="shared" si="84"/>
        <v/>
      </c>
      <c r="G306" s="45" t="str">
        <f t="shared" si="85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86"/>
        <v/>
      </c>
      <c r="S306" s="40" t="str">
        <f t="shared" si="87"/>
        <v/>
      </c>
      <c r="T306" s="40" t="str">
        <f t="shared" si="88"/>
        <v/>
      </c>
      <c r="U306" s="40" t="str">
        <f t="shared" si="89"/>
        <v/>
      </c>
      <c r="AE306" s="90" t="s">
        <v>1743</v>
      </c>
      <c r="AF306" s="40" t="s">
        <v>1744</v>
      </c>
      <c r="AG306" s="40" t="str">
        <f t="shared" si="90"/>
        <v>A679077</v>
      </c>
      <c r="AH306" s="40" t="s">
        <v>3929</v>
      </c>
    </row>
    <row r="307" spans="1:34">
      <c r="A307" s="50"/>
      <c r="B307" s="45" t="str">
        <f t="shared" si="82"/>
        <v/>
      </c>
      <c r="C307" s="50"/>
      <c r="D307" s="45" t="str">
        <f t="shared" si="83"/>
        <v/>
      </c>
      <c r="E307" s="82"/>
      <c r="F307" s="45" t="str">
        <f t="shared" si="84"/>
        <v/>
      </c>
      <c r="G307" s="45" t="str">
        <f t="shared" si="85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86"/>
        <v/>
      </c>
      <c r="S307" s="40" t="str">
        <f t="shared" si="87"/>
        <v/>
      </c>
      <c r="T307" s="40" t="str">
        <f t="shared" si="88"/>
        <v/>
      </c>
      <c r="U307" s="40" t="str">
        <f t="shared" si="89"/>
        <v/>
      </c>
      <c r="AE307" s="90" t="s">
        <v>1745</v>
      </c>
      <c r="AF307" s="40" t="s">
        <v>1746</v>
      </c>
      <c r="AG307" s="40" t="str">
        <f t="shared" si="90"/>
        <v>A679077</v>
      </c>
      <c r="AH307" s="40" t="s">
        <v>3929</v>
      </c>
    </row>
    <row r="308" spans="1:34">
      <c r="A308" s="50"/>
      <c r="B308" s="45" t="str">
        <f t="shared" si="82"/>
        <v/>
      </c>
      <c r="C308" s="50"/>
      <c r="D308" s="45" t="str">
        <f t="shared" si="83"/>
        <v/>
      </c>
      <c r="E308" s="82"/>
      <c r="F308" s="45" t="str">
        <f t="shared" si="84"/>
        <v/>
      </c>
      <c r="G308" s="45" t="str">
        <f t="shared" si="85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86"/>
        <v/>
      </c>
      <c r="S308" s="40" t="str">
        <f t="shared" si="87"/>
        <v/>
      </c>
      <c r="T308" s="40" t="str">
        <f t="shared" si="88"/>
        <v/>
      </c>
      <c r="U308" s="40" t="str">
        <f t="shared" si="89"/>
        <v/>
      </c>
      <c r="AE308" s="90" t="s">
        <v>1747</v>
      </c>
      <c r="AF308" s="40" t="s">
        <v>743</v>
      </c>
      <c r="AG308" s="40" t="str">
        <f t="shared" si="90"/>
        <v>A679077</v>
      </c>
      <c r="AH308" s="40" t="s">
        <v>3929</v>
      </c>
    </row>
    <row r="309" spans="1:34">
      <c r="A309" s="50"/>
      <c r="B309" s="45" t="str">
        <f t="shared" si="82"/>
        <v/>
      </c>
      <c r="C309" s="50"/>
      <c r="D309" s="45" t="str">
        <f t="shared" si="83"/>
        <v/>
      </c>
      <c r="E309" s="82"/>
      <c r="F309" s="45" t="str">
        <f t="shared" si="84"/>
        <v/>
      </c>
      <c r="G309" s="45" t="str">
        <f t="shared" si="85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86"/>
        <v/>
      </c>
      <c r="S309" s="40" t="str">
        <f t="shared" si="87"/>
        <v/>
      </c>
      <c r="T309" s="40" t="str">
        <f t="shared" si="88"/>
        <v/>
      </c>
      <c r="U309" s="40" t="str">
        <f t="shared" si="89"/>
        <v/>
      </c>
      <c r="AE309" s="90" t="s">
        <v>1748</v>
      </c>
      <c r="AF309" s="40" t="s">
        <v>958</v>
      </c>
      <c r="AG309" s="40" t="str">
        <f t="shared" si="90"/>
        <v>A679077</v>
      </c>
      <c r="AH309" s="40" t="s">
        <v>3929</v>
      </c>
    </row>
    <row r="310" spans="1:34">
      <c r="A310" s="50"/>
      <c r="B310" s="45" t="str">
        <f t="shared" si="82"/>
        <v/>
      </c>
      <c r="C310" s="50"/>
      <c r="D310" s="45" t="str">
        <f t="shared" si="83"/>
        <v/>
      </c>
      <c r="E310" s="82"/>
      <c r="F310" s="45" t="str">
        <f t="shared" si="84"/>
        <v/>
      </c>
      <c r="G310" s="45" t="str">
        <f t="shared" si="85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86"/>
        <v/>
      </c>
      <c r="S310" s="40" t="str">
        <f t="shared" si="87"/>
        <v/>
      </c>
      <c r="T310" s="40" t="str">
        <f t="shared" si="88"/>
        <v/>
      </c>
      <c r="U310" s="40" t="str">
        <f t="shared" si="89"/>
        <v/>
      </c>
      <c r="AE310" s="90" t="s">
        <v>1749</v>
      </c>
      <c r="AF310" s="40" t="s">
        <v>1750</v>
      </c>
      <c r="AG310" s="40" t="str">
        <f t="shared" si="90"/>
        <v>A679077</v>
      </c>
      <c r="AH310" s="40" t="s">
        <v>3929</v>
      </c>
    </row>
    <row r="311" spans="1:34">
      <c r="A311" s="50"/>
      <c r="B311" s="45" t="str">
        <f t="shared" si="82"/>
        <v/>
      </c>
      <c r="C311" s="50"/>
      <c r="D311" s="45" t="str">
        <f t="shared" si="83"/>
        <v/>
      </c>
      <c r="E311" s="82"/>
      <c r="F311" s="45" t="str">
        <f t="shared" si="84"/>
        <v/>
      </c>
      <c r="G311" s="45" t="str">
        <f t="shared" si="85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86"/>
        <v/>
      </c>
      <c r="S311" s="40" t="str">
        <f t="shared" si="87"/>
        <v/>
      </c>
      <c r="T311" s="40" t="str">
        <f t="shared" si="88"/>
        <v/>
      </c>
      <c r="U311" s="40" t="str">
        <f t="shared" si="89"/>
        <v/>
      </c>
      <c r="AE311" s="90" t="s">
        <v>1751</v>
      </c>
      <c r="AF311" s="40" t="s">
        <v>1752</v>
      </c>
      <c r="AG311" s="40" t="str">
        <f t="shared" si="90"/>
        <v>A679077</v>
      </c>
      <c r="AH311" s="40" t="s">
        <v>3929</v>
      </c>
    </row>
    <row r="312" spans="1:34">
      <c r="A312" s="50"/>
      <c r="B312" s="45" t="str">
        <f t="shared" si="82"/>
        <v/>
      </c>
      <c r="C312" s="50"/>
      <c r="D312" s="45" t="str">
        <f t="shared" si="83"/>
        <v/>
      </c>
      <c r="E312" s="82"/>
      <c r="F312" s="45" t="str">
        <f t="shared" si="84"/>
        <v/>
      </c>
      <c r="G312" s="45" t="str">
        <f t="shared" si="85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86"/>
        <v/>
      </c>
      <c r="S312" s="40" t="str">
        <f t="shared" si="87"/>
        <v/>
      </c>
      <c r="T312" s="40" t="str">
        <f t="shared" si="88"/>
        <v/>
      </c>
      <c r="U312" s="40" t="str">
        <f t="shared" si="89"/>
        <v/>
      </c>
      <c r="AE312" s="90" t="s">
        <v>1753</v>
      </c>
      <c r="AF312" s="40" t="s">
        <v>1754</v>
      </c>
      <c r="AG312" s="40" t="str">
        <f t="shared" si="90"/>
        <v>A679077</v>
      </c>
      <c r="AH312" s="40" t="s">
        <v>3929</v>
      </c>
    </row>
    <row r="313" spans="1:34">
      <c r="A313" s="50"/>
      <c r="B313" s="45" t="str">
        <f t="shared" si="82"/>
        <v/>
      </c>
      <c r="C313" s="50"/>
      <c r="D313" s="45" t="str">
        <f t="shared" si="83"/>
        <v/>
      </c>
      <c r="E313" s="82"/>
      <c r="F313" s="45" t="str">
        <f t="shared" si="84"/>
        <v/>
      </c>
      <c r="G313" s="45" t="str">
        <f t="shared" si="85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86"/>
        <v/>
      </c>
      <c r="S313" s="40" t="str">
        <f t="shared" si="87"/>
        <v/>
      </c>
      <c r="T313" s="40" t="str">
        <f t="shared" si="88"/>
        <v/>
      </c>
      <c r="U313" s="40" t="str">
        <f t="shared" si="89"/>
        <v/>
      </c>
      <c r="AE313" s="90" t="s">
        <v>2068</v>
      </c>
      <c r="AF313" s="40" t="s">
        <v>2069</v>
      </c>
      <c r="AG313" s="40" t="str">
        <f t="shared" si="90"/>
        <v>A679077</v>
      </c>
      <c r="AH313" s="40" t="s">
        <v>3929</v>
      </c>
    </row>
    <row r="314" spans="1:34">
      <c r="A314" s="50"/>
      <c r="B314" s="45" t="str">
        <f t="shared" si="82"/>
        <v/>
      </c>
      <c r="C314" s="50"/>
      <c r="D314" s="45" t="str">
        <f t="shared" si="83"/>
        <v/>
      </c>
      <c r="E314" s="82"/>
      <c r="F314" s="45" t="str">
        <f t="shared" si="84"/>
        <v/>
      </c>
      <c r="G314" s="45" t="str">
        <f t="shared" si="85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86"/>
        <v/>
      </c>
      <c r="S314" s="40" t="str">
        <f t="shared" si="87"/>
        <v/>
      </c>
      <c r="T314" s="40" t="str">
        <f t="shared" si="88"/>
        <v/>
      </c>
      <c r="U314" s="40" t="str">
        <f t="shared" si="89"/>
        <v/>
      </c>
      <c r="AE314" s="90" t="s">
        <v>2070</v>
      </c>
      <c r="AF314" s="40" t="s">
        <v>2071</v>
      </c>
      <c r="AG314" s="40" t="str">
        <f t="shared" si="90"/>
        <v>A679077</v>
      </c>
      <c r="AH314" s="40" t="s">
        <v>3929</v>
      </c>
    </row>
    <row r="315" spans="1:34">
      <c r="A315" s="50"/>
      <c r="B315" s="45" t="str">
        <f t="shared" si="82"/>
        <v/>
      </c>
      <c r="C315" s="50"/>
      <c r="D315" s="45" t="str">
        <f t="shared" si="83"/>
        <v/>
      </c>
      <c r="E315" s="82"/>
      <c r="F315" s="45" t="str">
        <f t="shared" si="84"/>
        <v/>
      </c>
      <c r="G315" s="45" t="str">
        <f t="shared" si="85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86"/>
        <v/>
      </c>
      <c r="S315" s="40" t="str">
        <f t="shared" si="87"/>
        <v/>
      </c>
      <c r="T315" s="40" t="str">
        <f t="shared" si="88"/>
        <v/>
      </c>
      <c r="U315" s="40" t="str">
        <f t="shared" si="89"/>
        <v/>
      </c>
      <c r="AE315" s="90" t="s">
        <v>2072</v>
      </c>
      <c r="AF315" s="40" t="s">
        <v>2073</v>
      </c>
      <c r="AG315" s="40" t="str">
        <f t="shared" si="90"/>
        <v>A679077</v>
      </c>
      <c r="AH315" s="40" t="s">
        <v>3929</v>
      </c>
    </row>
    <row r="316" spans="1:34">
      <c r="A316" s="50"/>
      <c r="B316" s="45" t="str">
        <f t="shared" si="82"/>
        <v/>
      </c>
      <c r="C316" s="50"/>
      <c r="D316" s="45" t="str">
        <f t="shared" si="83"/>
        <v/>
      </c>
      <c r="E316" s="82"/>
      <c r="F316" s="45" t="str">
        <f t="shared" si="84"/>
        <v/>
      </c>
      <c r="G316" s="45" t="str">
        <f t="shared" si="85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86"/>
        <v/>
      </c>
      <c r="S316" s="40" t="str">
        <f t="shared" si="87"/>
        <v/>
      </c>
      <c r="T316" s="40" t="str">
        <f t="shared" si="88"/>
        <v/>
      </c>
      <c r="U316" s="40" t="str">
        <f t="shared" si="89"/>
        <v/>
      </c>
      <c r="AE316" s="90" t="s">
        <v>2074</v>
      </c>
      <c r="AF316" s="40" t="s">
        <v>2075</v>
      </c>
      <c r="AG316" s="40" t="str">
        <f t="shared" si="90"/>
        <v>A679077</v>
      </c>
      <c r="AH316" s="40" t="s">
        <v>3929</v>
      </c>
    </row>
    <row r="317" spans="1:34">
      <c r="A317" s="50"/>
      <c r="B317" s="45" t="str">
        <f t="shared" si="82"/>
        <v/>
      </c>
      <c r="C317" s="50"/>
      <c r="D317" s="45" t="str">
        <f t="shared" si="83"/>
        <v/>
      </c>
      <c r="E317" s="82"/>
      <c r="F317" s="45" t="str">
        <f t="shared" si="84"/>
        <v/>
      </c>
      <c r="G317" s="45" t="str">
        <f t="shared" si="85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86"/>
        <v/>
      </c>
      <c r="S317" s="40" t="str">
        <f t="shared" si="87"/>
        <v/>
      </c>
      <c r="T317" s="40" t="str">
        <f t="shared" si="88"/>
        <v/>
      </c>
      <c r="U317" s="40" t="str">
        <f t="shared" si="89"/>
        <v/>
      </c>
      <c r="AE317" s="90" t="s">
        <v>2076</v>
      </c>
      <c r="AF317" s="40" t="s">
        <v>2077</v>
      </c>
      <c r="AG317" s="40" t="str">
        <f t="shared" si="90"/>
        <v>A679077</v>
      </c>
      <c r="AH317" s="40" t="s">
        <v>3929</v>
      </c>
    </row>
    <row r="318" spans="1:34">
      <c r="A318" s="50"/>
      <c r="B318" s="45" t="str">
        <f t="shared" si="82"/>
        <v/>
      </c>
      <c r="C318" s="50"/>
      <c r="D318" s="45" t="str">
        <f t="shared" si="83"/>
        <v/>
      </c>
      <c r="E318" s="82"/>
      <c r="F318" s="45" t="str">
        <f t="shared" si="84"/>
        <v/>
      </c>
      <c r="G318" s="45" t="str">
        <f t="shared" si="85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86"/>
        <v/>
      </c>
      <c r="S318" s="40" t="str">
        <f t="shared" si="87"/>
        <v/>
      </c>
      <c r="T318" s="40" t="str">
        <f t="shared" si="88"/>
        <v/>
      </c>
      <c r="U318" s="40" t="str">
        <f t="shared" si="89"/>
        <v/>
      </c>
      <c r="AE318" s="90" t="s">
        <v>2078</v>
      </c>
      <c r="AF318" s="40" t="s">
        <v>2079</v>
      </c>
      <c r="AG318" s="40" t="str">
        <f t="shared" si="90"/>
        <v>A679077</v>
      </c>
      <c r="AH318" s="40" t="s">
        <v>3929</v>
      </c>
    </row>
    <row r="319" spans="1:34">
      <c r="A319" s="50"/>
      <c r="B319" s="45" t="str">
        <f t="shared" si="82"/>
        <v/>
      </c>
      <c r="C319" s="50"/>
      <c r="D319" s="45" t="str">
        <f t="shared" si="83"/>
        <v/>
      </c>
      <c r="E319" s="82"/>
      <c r="F319" s="45" t="str">
        <f t="shared" si="84"/>
        <v/>
      </c>
      <c r="G319" s="45" t="str">
        <f t="shared" si="85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86"/>
        <v/>
      </c>
      <c r="S319" s="40" t="str">
        <f t="shared" si="87"/>
        <v/>
      </c>
      <c r="T319" s="40" t="str">
        <f t="shared" si="88"/>
        <v/>
      </c>
      <c r="U319" s="40" t="str">
        <f t="shared" si="89"/>
        <v/>
      </c>
      <c r="AE319" s="90" t="s">
        <v>2080</v>
      </c>
      <c r="AF319" s="40" t="s">
        <v>2081</v>
      </c>
      <c r="AG319" s="40" t="str">
        <f t="shared" si="90"/>
        <v>A679077</v>
      </c>
      <c r="AH319" s="40" t="s">
        <v>3929</v>
      </c>
    </row>
    <row r="320" spans="1:34">
      <c r="A320" s="50"/>
      <c r="B320" s="45" t="str">
        <f t="shared" si="82"/>
        <v/>
      </c>
      <c r="C320" s="50"/>
      <c r="D320" s="45" t="str">
        <f t="shared" si="83"/>
        <v/>
      </c>
      <c r="E320" s="82"/>
      <c r="F320" s="45" t="str">
        <f t="shared" si="84"/>
        <v/>
      </c>
      <c r="G320" s="45" t="str">
        <f t="shared" si="85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86"/>
        <v/>
      </c>
      <c r="S320" s="40" t="str">
        <f t="shared" si="87"/>
        <v/>
      </c>
      <c r="T320" s="40" t="str">
        <f t="shared" si="88"/>
        <v/>
      </c>
      <c r="U320" s="40" t="str">
        <f t="shared" si="89"/>
        <v/>
      </c>
      <c r="AE320" s="90" t="s">
        <v>2082</v>
      </c>
      <c r="AF320" s="40" t="s">
        <v>2083</v>
      </c>
      <c r="AG320" s="40" t="str">
        <f t="shared" si="90"/>
        <v>A679077</v>
      </c>
      <c r="AH320" s="40" t="s">
        <v>3929</v>
      </c>
    </row>
    <row r="321" spans="1:34">
      <c r="A321" s="50"/>
      <c r="B321" s="45" t="str">
        <f t="shared" si="82"/>
        <v/>
      </c>
      <c r="C321" s="50"/>
      <c r="D321" s="45" t="str">
        <f t="shared" si="83"/>
        <v/>
      </c>
      <c r="E321" s="82"/>
      <c r="F321" s="45" t="str">
        <f t="shared" si="84"/>
        <v/>
      </c>
      <c r="G321" s="45" t="str">
        <f t="shared" si="85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86"/>
        <v/>
      </c>
      <c r="S321" s="40" t="str">
        <f t="shared" si="87"/>
        <v/>
      </c>
      <c r="T321" s="40" t="str">
        <f t="shared" si="88"/>
        <v/>
      </c>
      <c r="U321" s="40" t="str">
        <f t="shared" si="89"/>
        <v/>
      </c>
      <c r="AE321" s="90" t="s">
        <v>2084</v>
      </c>
      <c r="AF321" s="40" t="s">
        <v>2085</v>
      </c>
      <c r="AG321" s="40" t="str">
        <f t="shared" si="90"/>
        <v>A679077</v>
      </c>
      <c r="AH321" s="40" t="s">
        <v>3929</v>
      </c>
    </row>
    <row r="322" spans="1:34">
      <c r="A322" s="50"/>
      <c r="B322" s="45" t="str">
        <f t="shared" si="82"/>
        <v/>
      </c>
      <c r="C322" s="50"/>
      <c r="D322" s="45" t="str">
        <f t="shared" si="83"/>
        <v/>
      </c>
      <c r="E322" s="82"/>
      <c r="F322" s="45" t="str">
        <f t="shared" si="84"/>
        <v/>
      </c>
      <c r="G322" s="45" t="str">
        <f t="shared" si="85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86"/>
        <v/>
      </c>
      <c r="S322" s="40" t="str">
        <f t="shared" si="87"/>
        <v/>
      </c>
      <c r="T322" s="40" t="str">
        <f t="shared" si="88"/>
        <v/>
      </c>
      <c r="U322" s="40" t="str">
        <f t="shared" si="89"/>
        <v/>
      </c>
      <c r="AE322" s="90" t="s">
        <v>2086</v>
      </c>
      <c r="AF322" s="40" t="s">
        <v>2087</v>
      </c>
      <c r="AG322" s="40" t="str">
        <f t="shared" si="90"/>
        <v>A679077</v>
      </c>
      <c r="AH322" s="40" t="s">
        <v>3929</v>
      </c>
    </row>
    <row r="323" spans="1:34">
      <c r="A323" s="50"/>
      <c r="B323" s="45" t="str">
        <f t="shared" ref="B323:B386" si="91">IFERROR(VLOOKUP(A323,$V$6:$W$33,2,FALSE),"")</f>
        <v/>
      </c>
      <c r="C323" s="50"/>
      <c r="D323" s="45" t="str">
        <f t="shared" ref="D323:D386" si="92">IFERROR(VLOOKUP(C323,$Y$5:$AA$139,2,FALSE),"")</f>
        <v/>
      </c>
      <c r="E323" s="82"/>
      <c r="F323" s="45" t="str">
        <f t="shared" ref="F323:F386" si="93">IFERROR(VLOOKUP(E323,$AE$6:$AF$1100,2,FALSE),"")</f>
        <v/>
      </c>
      <c r="G323" s="45" t="str">
        <f t="shared" ref="G323:G386" si="94">IFERROR(VLOOKUP(E323,$AE$6:$AH$1100,4,FALSE),"")</f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86"/>
        <v/>
      </c>
      <c r="S323" s="40" t="str">
        <f t="shared" si="87"/>
        <v/>
      </c>
      <c r="T323" s="40" t="str">
        <f t="shared" si="88"/>
        <v/>
      </c>
      <c r="U323" s="40" t="str">
        <f t="shared" si="89"/>
        <v/>
      </c>
      <c r="AE323" s="90" t="s">
        <v>2088</v>
      </c>
      <c r="AF323" s="40" t="s">
        <v>2089</v>
      </c>
      <c r="AG323" s="40" t="str">
        <f t="shared" si="90"/>
        <v>A679077</v>
      </c>
      <c r="AH323" s="40" t="s">
        <v>3929</v>
      </c>
    </row>
    <row r="324" spans="1:34">
      <c r="A324" s="50"/>
      <c r="B324" s="45" t="str">
        <f t="shared" si="91"/>
        <v/>
      </c>
      <c r="C324" s="50"/>
      <c r="D324" s="45" t="str">
        <f t="shared" si="92"/>
        <v/>
      </c>
      <c r="E324" s="82"/>
      <c r="F324" s="45" t="str">
        <f t="shared" si="93"/>
        <v/>
      </c>
      <c r="G324" s="45" t="str">
        <f t="shared" si="94"/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si="86"/>
        <v/>
      </c>
      <c r="S324" s="40" t="str">
        <f t="shared" si="87"/>
        <v/>
      </c>
      <c r="T324" s="40" t="str">
        <f t="shared" si="88"/>
        <v/>
      </c>
      <c r="U324" s="40" t="str">
        <f t="shared" si="89"/>
        <v/>
      </c>
      <c r="AE324" s="90" t="s">
        <v>2090</v>
      </c>
      <c r="AF324" s="40" t="s">
        <v>2091</v>
      </c>
      <c r="AG324" s="40" t="str">
        <f t="shared" si="90"/>
        <v>A679077</v>
      </c>
      <c r="AH324" s="40" t="s">
        <v>3929</v>
      </c>
    </row>
    <row r="325" spans="1:34">
      <c r="A325" s="50"/>
      <c r="B325" s="45" t="str">
        <f t="shared" si="91"/>
        <v/>
      </c>
      <c r="C325" s="50"/>
      <c r="D325" s="45" t="str">
        <f t="shared" si="92"/>
        <v/>
      </c>
      <c r="E325" s="82"/>
      <c r="F325" s="45" t="str">
        <f t="shared" si="93"/>
        <v/>
      </c>
      <c r="G325" s="45" t="str">
        <f t="shared" si="94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86"/>
        <v/>
      </c>
      <c r="S325" s="40" t="str">
        <f t="shared" si="87"/>
        <v/>
      </c>
      <c r="T325" s="40" t="str">
        <f t="shared" si="88"/>
        <v/>
      </c>
      <c r="U325" s="40" t="str">
        <f t="shared" si="89"/>
        <v/>
      </c>
      <c r="AE325" s="90" t="s">
        <v>2092</v>
      </c>
      <c r="AF325" s="40" t="s">
        <v>2093</v>
      </c>
      <c r="AG325" s="40" t="str">
        <f t="shared" si="90"/>
        <v>A679077</v>
      </c>
      <c r="AH325" s="40" t="s">
        <v>3929</v>
      </c>
    </row>
    <row r="326" spans="1:34">
      <c r="A326" s="50"/>
      <c r="B326" s="45" t="str">
        <f t="shared" si="91"/>
        <v/>
      </c>
      <c r="C326" s="50"/>
      <c r="D326" s="45" t="str">
        <f t="shared" si="92"/>
        <v/>
      </c>
      <c r="E326" s="82"/>
      <c r="F326" s="45" t="str">
        <f t="shared" si="93"/>
        <v/>
      </c>
      <c r="G326" s="45" t="str">
        <f t="shared" si="94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86"/>
        <v/>
      </c>
      <c r="S326" s="40" t="str">
        <f t="shared" si="87"/>
        <v/>
      </c>
      <c r="T326" s="40" t="str">
        <f t="shared" si="88"/>
        <v/>
      </c>
      <c r="U326" s="40" t="str">
        <f t="shared" si="89"/>
        <v/>
      </c>
      <c r="AE326" s="90" t="s">
        <v>2094</v>
      </c>
      <c r="AF326" s="40" t="s">
        <v>2095</v>
      </c>
      <c r="AG326" s="40" t="str">
        <f t="shared" si="90"/>
        <v>A679077</v>
      </c>
      <c r="AH326" s="40" t="s">
        <v>3929</v>
      </c>
    </row>
    <row r="327" spans="1:34">
      <c r="A327" s="50"/>
      <c r="B327" s="45" t="str">
        <f t="shared" si="91"/>
        <v/>
      </c>
      <c r="C327" s="50"/>
      <c r="D327" s="45" t="str">
        <f t="shared" si="92"/>
        <v/>
      </c>
      <c r="E327" s="82"/>
      <c r="F327" s="45" t="str">
        <f t="shared" si="93"/>
        <v/>
      </c>
      <c r="G327" s="45" t="str">
        <f t="shared" si="94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86"/>
        <v/>
      </c>
      <c r="S327" s="40" t="str">
        <f t="shared" si="87"/>
        <v/>
      </c>
      <c r="T327" s="40" t="str">
        <f t="shared" si="88"/>
        <v/>
      </c>
      <c r="U327" s="40" t="str">
        <f t="shared" si="89"/>
        <v/>
      </c>
      <c r="AE327" s="90" t="s">
        <v>2097</v>
      </c>
      <c r="AF327" s="40" t="s">
        <v>2098</v>
      </c>
      <c r="AG327" s="40" t="str">
        <f t="shared" si="90"/>
        <v>A679077</v>
      </c>
      <c r="AH327" s="40" t="s">
        <v>3929</v>
      </c>
    </row>
    <row r="328" spans="1:34">
      <c r="A328" s="50"/>
      <c r="B328" s="45" t="str">
        <f t="shared" si="91"/>
        <v/>
      </c>
      <c r="C328" s="50"/>
      <c r="D328" s="45" t="str">
        <f t="shared" si="92"/>
        <v/>
      </c>
      <c r="E328" s="82"/>
      <c r="F328" s="45" t="str">
        <f t="shared" si="93"/>
        <v/>
      </c>
      <c r="G328" s="45" t="str">
        <f t="shared" si="94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86"/>
        <v/>
      </c>
      <c r="S328" s="40" t="str">
        <f t="shared" si="87"/>
        <v/>
      </c>
      <c r="T328" s="40" t="str">
        <f t="shared" si="88"/>
        <v/>
      </c>
      <c r="U328" s="40" t="str">
        <f t="shared" si="89"/>
        <v/>
      </c>
      <c r="AE328" s="90" t="s">
        <v>4338</v>
      </c>
      <c r="AF328" s="40" t="s">
        <v>4339</v>
      </c>
      <c r="AG328" s="40" t="str">
        <f t="shared" si="90"/>
        <v>A679077</v>
      </c>
      <c r="AH328" s="40" t="s">
        <v>3929</v>
      </c>
    </row>
    <row r="329" spans="1:34">
      <c r="A329" s="50"/>
      <c r="B329" s="45" t="str">
        <f t="shared" si="91"/>
        <v/>
      </c>
      <c r="C329" s="50"/>
      <c r="D329" s="45" t="str">
        <f t="shared" si="92"/>
        <v/>
      </c>
      <c r="E329" s="82"/>
      <c r="F329" s="45" t="str">
        <f t="shared" si="93"/>
        <v/>
      </c>
      <c r="G329" s="45" t="str">
        <f t="shared" si="94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86"/>
        <v/>
      </c>
      <c r="S329" s="40" t="str">
        <f t="shared" si="87"/>
        <v/>
      </c>
      <c r="T329" s="40" t="str">
        <f t="shared" si="88"/>
        <v/>
      </c>
      <c r="U329" s="40" t="str">
        <f t="shared" si="89"/>
        <v/>
      </c>
      <c r="AE329" s="90" t="s">
        <v>4340</v>
      </c>
      <c r="AF329" s="40" t="s">
        <v>4341</v>
      </c>
      <c r="AG329" s="40" t="str">
        <f t="shared" si="90"/>
        <v>A679077</v>
      </c>
      <c r="AH329" s="40" t="s">
        <v>3929</v>
      </c>
    </row>
    <row r="330" spans="1:34">
      <c r="A330" s="50"/>
      <c r="B330" s="45" t="str">
        <f t="shared" si="91"/>
        <v/>
      </c>
      <c r="C330" s="50"/>
      <c r="D330" s="45" t="str">
        <f t="shared" si="92"/>
        <v/>
      </c>
      <c r="E330" s="82"/>
      <c r="F330" s="45" t="str">
        <f t="shared" si="93"/>
        <v/>
      </c>
      <c r="G330" s="45" t="str">
        <f t="shared" si="94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86"/>
        <v/>
      </c>
      <c r="S330" s="40" t="str">
        <f t="shared" si="87"/>
        <v/>
      </c>
      <c r="T330" s="40" t="str">
        <f t="shared" si="88"/>
        <v/>
      </c>
      <c r="U330" s="40" t="str">
        <f t="shared" si="89"/>
        <v/>
      </c>
      <c r="AE330" s="90" t="s">
        <v>4342</v>
      </c>
      <c r="AF330" s="40" t="s">
        <v>1090</v>
      </c>
      <c r="AG330" s="40" t="str">
        <f t="shared" si="90"/>
        <v>A679077</v>
      </c>
      <c r="AH330" s="40" t="s">
        <v>3929</v>
      </c>
    </row>
    <row r="331" spans="1:34">
      <c r="A331" s="50"/>
      <c r="B331" s="45" t="str">
        <f t="shared" si="91"/>
        <v/>
      </c>
      <c r="C331" s="50"/>
      <c r="D331" s="45" t="str">
        <f t="shared" si="92"/>
        <v/>
      </c>
      <c r="E331" s="82"/>
      <c r="F331" s="45" t="str">
        <f t="shared" si="93"/>
        <v/>
      </c>
      <c r="G331" s="45" t="str">
        <f t="shared" si="94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86"/>
        <v/>
      </c>
      <c r="S331" s="40" t="str">
        <f t="shared" si="87"/>
        <v/>
      </c>
      <c r="T331" s="40" t="str">
        <f t="shared" si="88"/>
        <v/>
      </c>
      <c r="U331" s="40" t="str">
        <f t="shared" si="89"/>
        <v/>
      </c>
      <c r="AE331" s="90" t="s">
        <v>4343</v>
      </c>
      <c r="AF331" s="40" t="s">
        <v>4344</v>
      </c>
      <c r="AG331" s="40" t="str">
        <f t="shared" si="90"/>
        <v>A679077</v>
      </c>
      <c r="AH331" s="40" t="s">
        <v>3929</v>
      </c>
    </row>
    <row r="332" spans="1:34">
      <c r="A332" s="50"/>
      <c r="B332" s="45" t="str">
        <f t="shared" si="91"/>
        <v/>
      </c>
      <c r="C332" s="50"/>
      <c r="D332" s="45" t="str">
        <f t="shared" si="92"/>
        <v/>
      </c>
      <c r="E332" s="82"/>
      <c r="F332" s="45" t="str">
        <f t="shared" si="93"/>
        <v/>
      </c>
      <c r="G332" s="45" t="str">
        <f t="shared" si="94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86"/>
        <v/>
      </c>
      <c r="S332" s="40" t="str">
        <f t="shared" si="87"/>
        <v/>
      </c>
      <c r="T332" s="40" t="str">
        <f t="shared" si="88"/>
        <v/>
      </c>
      <c r="U332" s="40" t="str">
        <f t="shared" si="89"/>
        <v/>
      </c>
      <c r="AE332" s="90" t="s">
        <v>4345</v>
      </c>
      <c r="AF332" s="40" t="s">
        <v>1805</v>
      </c>
      <c r="AG332" s="40" t="str">
        <f t="shared" si="90"/>
        <v>A679077</v>
      </c>
      <c r="AH332" s="40" t="s">
        <v>3929</v>
      </c>
    </row>
    <row r="333" spans="1:34">
      <c r="A333" s="50"/>
      <c r="B333" s="45" t="str">
        <f t="shared" si="91"/>
        <v/>
      </c>
      <c r="C333" s="50"/>
      <c r="D333" s="45" t="str">
        <f t="shared" si="92"/>
        <v/>
      </c>
      <c r="E333" s="82"/>
      <c r="F333" s="45" t="str">
        <f t="shared" si="93"/>
        <v/>
      </c>
      <c r="G333" s="45" t="str">
        <f t="shared" si="94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86"/>
        <v/>
      </c>
      <c r="S333" s="40" t="str">
        <f t="shared" si="87"/>
        <v/>
      </c>
      <c r="T333" s="40" t="str">
        <f t="shared" si="88"/>
        <v/>
      </c>
      <c r="U333" s="40" t="str">
        <f t="shared" si="89"/>
        <v/>
      </c>
      <c r="AE333" s="90" t="s">
        <v>4346</v>
      </c>
      <c r="AF333" s="40" t="s">
        <v>4347</v>
      </c>
      <c r="AG333" s="40" t="str">
        <f t="shared" si="90"/>
        <v>A679077</v>
      </c>
      <c r="AH333" s="40" t="s">
        <v>3929</v>
      </c>
    </row>
    <row r="334" spans="1:34">
      <c r="A334" s="50"/>
      <c r="B334" s="45" t="str">
        <f t="shared" si="91"/>
        <v/>
      </c>
      <c r="C334" s="50"/>
      <c r="D334" s="45" t="str">
        <f t="shared" si="92"/>
        <v/>
      </c>
      <c r="E334" s="82"/>
      <c r="F334" s="45" t="str">
        <f t="shared" si="93"/>
        <v/>
      </c>
      <c r="G334" s="45" t="str">
        <f t="shared" si="94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ref="R334:R397" si="95">LEFT(C334,3)</f>
        <v/>
      </c>
      <c r="S334" s="40" t="str">
        <f t="shared" ref="S334:S397" si="96">LEFT(C334,2)</f>
        <v/>
      </c>
      <c r="T334" s="40" t="str">
        <f t="shared" ref="T334:T397" si="97">MID(G334,2,2)</f>
        <v/>
      </c>
      <c r="U334" s="40" t="str">
        <f t="shared" ref="U334:U397" si="98">LEFT(C334,1)</f>
        <v/>
      </c>
      <c r="AE334" s="90" t="s">
        <v>4348</v>
      </c>
      <c r="AF334" s="40" t="s">
        <v>4349</v>
      </c>
      <c r="AG334" s="40" t="str">
        <f t="shared" si="90"/>
        <v>A679077</v>
      </c>
      <c r="AH334" s="40" t="s">
        <v>3929</v>
      </c>
    </row>
    <row r="335" spans="1:34">
      <c r="A335" s="50"/>
      <c r="B335" s="45" t="str">
        <f t="shared" si="91"/>
        <v/>
      </c>
      <c r="C335" s="50"/>
      <c r="D335" s="45" t="str">
        <f t="shared" si="92"/>
        <v/>
      </c>
      <c r="E335" s="82"/>
      <c r="F335" s="45" t="str">
        <f t="shared" si="93"/>
        <v/>
      </c>
      <c r="G335" s="45" t="str">
        <f t="shared" si="94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95"/>
        <v/>
      </c>
      <c r="S335" s="40" t="str">
        <f t="shared" si="96"/>
        <v/>
      </c>
      <c r="T335" s="40" t="str">
        <f t="shared" si="97"/>
        <v/>
      </c>
      <c r="U335" s="40" t="str">
        <f t="shared" si="98"/>
        <v/>
      </c>
      <c r="AE335" s="90" t="s">
        <v>4350</v>
      </c>
      <c r="AF335" s="40" t="s">
        <v>4351</v>
      </c>
      <c r="AG335" s="40" t="str">
        <f t="shared" si="90"/>
        <v>A679077</v>
      </c>
      <c r="AH335" s="40" t="s">
        <v>3929</v>
      </c>
    </row>
    <row r="336" spans="1:34">
      <c r="A336" s="50"/>
      <c r="B336" s="45" t="str">
        <f t="shared" si="91"/>
        <v/>
      </c>
      <c r="C336" s="50"/>
      <c r="D336" s="45" t="str">
        <f t="shared" si="92"/>
        <v/>
      </c>
      <c r="E336" s="82"/>
      <c r="F336" s="45" t="str">
        <f t="shared" si="93"/>
        <v/>
      </c>
      <c r="G336" s="45" t="str">
        <f t="shared" si="94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95"/>
        <v/>
      </c>
      <c r="S336" s="40" t="str">
        <f t="shared" si="96"/>
        <v/>
      </c>
      <c r="T336" s="40" t="str">
        <f t="shared" si="97"/>
        <v/>
      </c>
      <c r="U336" s="40" t="str">
        <f t="shared" si="98"/>
        <v/>
      </c>
      <c r="AE336" s="90" t="s">
        <v>4352</v>
      </c>
      <c r="AF336" s="40" t="s">
        <v>4353</v>
      </c>
      <c r="AG336" s="40" t="str">
        <f t="shared" si="90"/>
        <v>A679077</v>
      </c>
      <c r="AH336" s="40" t="s">
        <v>3929</v>
      </c>
    </row>
    <row r="337" spans="1:34">
      <c r="A337" s="50"/>
      <c r="B337" s="45" t="str">
        <f t="shared" si="91"/>
        <v/>
      </c>
      <c r="C337" s="50"/>
      <c r="D337" s="45" t="str">
        <f t="shared" si="92"/>
        <v/>
      </c>
      <c r="E337" s="82"/>
      <c r="F337" s="45" t="str">
        <f t="shared" si="93"/>
        <v/>
      </c>
      <c r="G337" s="45" t="str">
        <f t="shared" si="94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95"/>
        <v/>
      </c>
      <c r="S337" s="40" t="str">
        <f t="shared" si="96"/>
        <v/>
      </c>
      <c r="T337" s="40" t="str">
        <f t="shared" si="97"/>
        <v/>
      </c>
      <c r="U337" s="40" t="str">
        <f t="shared" si="98"/>
        <v/>
      </c>
      <c r="AE337" s="90" t="s">
        <v>4354</v>
      </c>
      <c r="AF337" s="40" t="s">
        <v>4355</v>
      </c>
      <c r="AG337" s="40" t="str">
        <f t="shared" si="90"/>
        <v>A679077</v>
      </c>
      <c r="AH337" s="40" t="s">
        <v>3929</v>
      </c>
    </row>
    <row r="338" spans="1:34">
      <c r="A338" s="50"/>
      <c r="B338" s="45" t="str">
        <f t="shared" si="91"/>
        <v/>
      </c>
      <c r="C338" s="50"/>
      <c r="D338" s="45" t="str">
        <f t="shared" si="92"/>
        <v/>
      </c>
      <c r="E338" s="82"/>
      <c r="F338" s="45" t="str">
        <f t="shared" si="93"/>
        <v/>
      </c>
      <c r="G338" s="45" t="str">
        <f t="shared" si="94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95"/>
        <v/>
      </c>
      <c r="S338" s="40" t="str">
        <f t="shared" si="96"/>
        <v/>
      </c>
      <c r="T338" s="40" t="str">
        <f t="shared" si="97"/>
        <v/>
      </c>
      <c r="U338" s="40" t="str">
        <f t="shared" si="98"/>
        <v/>
      </c>
      <c r="AE338" s="90" t="s">
        <v>4356</v>
      </c>
      <c r="AF338" s="40" t="s">
        <v>2096</v>
      </c>
      <c r="AG338" s="40" t="str">
        <f t="shared" ref="AG338:AG401" si="99">LEFT(AE338,7)</f>
        <v>A679077</v>
      </c>
      <c r="AH338" s="40" t="s">
        <v>3929</v>
      </c>
    </row>
    <row r="339" spans="1:34">
      <c r="A339" s="50"/>
      <c r="B339" s="45" t="str">
        <f t="shared" si="91"/>
        <v/>
      </c>
      <c r="C339" s="50"/>
      <c r="D339" s="45" t="str">
        <f t="shared" si="92"/>
        <v/>
      </c>
      <c r="E339" s="82"/>
      <c r="F339" s="45" t="str">
        <f t="shared" si="93"/>
        <v/>
      </c>
      <c r="G339" s="45" t="str">
        <f t="shared" si="94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95"/>
        <v/>
      </c>
      <c r="S339" s="40" t="str">
        <f t="shared" si="96"/>
        <v/>
      </c>
      <c r="T339" s="40" t="str">
        <f t="shared" si="97"/>
        <v/>
      </c>
      <c r="U339" s="40" t="str">
        <f t="shared" si="98"/>
        <v/>
      </c>
      <c r="AE339" s="90" t="s">
        <v>4357</v>
      </c>
      <c r="AF339" s="40" t="s">
        <v>4358</v>
      </c>
      <c r="AG339" s="40" t="str">
        <f t="shared" si="99"/>
        <v>A679077</v>
      </c>
      <c r="AH339" s="40" t="s">
        <v>3929</v>
      </c>
    </row>
    <row r="340" spans="1:34">
      <c r="A340" s="50"/>
      <c r="B340" s="45" t="str">
        <f t="shared" si="91"/>
        <v/>
      </c>
      <c r="C340" s="50"/>
      <c r="D340" s="45" t="str">
        <f t="shared" si="92"/>
        <v/>
      </c>
      <c r="E340" s="82"/>
      <c r="F340" s="45" t="str">
        <f t="shared" si="93"/>
        <v/>
      </c>
      <c r="G340" s="45" t="str">
        <f t="shared" si="94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95"/>
        <v/>
      </c>
      <c r="S340" s="40" t="str">
        <f t="shared" si="96"/>
        <v/>
      </c>
      <c r="T340" s="40" t="str">
        <f t="shared" si="97"/>
        <v/>
      </c>
      <c r="U340" s="40" t="str">
        <f t="shared" si="98"/>
        <v/>
      </c>
      <c r="AE340" s="90" t="s">
        <v>4359</v>
      </c>
      <c r="AF340" s="40" t="s">
        <v>4360</v>
      </c>
      <c r="AG340" s="40" t="str">
        <f t="shared" si="99"/>
        <v>A679077</v>
      </c>
      <c r="AH340" s="40" t="s">
        <v>3929</v>
      </c>
    </row>
    <row r="341" spans="1:34">
      <c r="A341" s="50"/>
      <c r="B341" s="45" t="str">
        <f t="shared" si="91"/>
        <v/>
      </c>
      <c r="C341" s="50"/>
      <c r="D341" s="45" t="str">
        <f t="shared" si="92"/>
        <v/>
      </c>
      <c r="E341" s="82"/>
      <c r="F341" s="45" t="str">
        <f t="shared" si="93"/>
        <v/>
      </c>
      <c r="G341" s="45" t="str">
        <f t="shared" si="94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95"/>
        <v/>
      </c>
      <c r="S341" s="40" t="str">
        <f t="shared" si="96"/>
        <v/>
      </c>
      <c r="T341" s="40" t="str">
        <f t="shared" si="97"/>
        <v/>
      </c>
      <c r="U341" s="40" t="str">
        <f t="shared" si="98"/>
        <v/>
      </c>
      <c r="AE341" s="90" t="s">
        <v>4361</v>
      </c>
      <c r="AF341" s="40" t="s">
        <v>4362</v>
      </c>
      <c r="AG341" s="40" t="str">
        <f t="shared" si="99"/>
        <v>A679077</v>
      </c>
      <c r="AH341" s="40" t="s">
        <v>3929</v>
      </c>
    </row>
    <row r="342" spans="1:34">
      <c r="A342" s="50"/>
      <c r="B342" s="45" t="str">
        <f t="shared" si="91"/>
        <v/>
      </c>
      <c r="C342" s="50"/>
      <c r="D342" s="45" t="str">
        <f t="shared" si="92"/>
        <v/>
      </c>
      <c r="E342" s="82"/>
      <c r="F342" s="45" t="str">
        <f t="shared" si="93"/>
        <v/>
      </c>
      <c r="G342" s="45" t="str">
        <f t="shared" si="94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95"/>
        <v/>
      </c>
      <c r="S342" s="40" t="str">
        <f t="shared" si="96"/>
        <v/>
      </c>
      <c r="T342" s="40" t="str">
        <f t="shared" si="97"/>
        <v/>
      </c>
      <c r="U342" s="40" t="str">
        <f t="shared" si="98"/>
        <v/>
      </c>
      <c r="AE342" s="90" t="s">
        <v>4363</v>
      </c>
      <c r="AF342" s="40" t="s">
        <v>4364</v>
      </c>
      <c r="AG342" s="40" t="str">
        <f t="shared" si="99"/>
        <v>A679077</v>
      </c>
      <c r="AH342" s="40" t="s">
        <v>3929</v>
      </c>
    </row>
    <row r="343" spans="1:34">
      <c r="A343" s="50"/>
      <c r="B343" s="45" t="str">
        <f t="shared" si="91"/>
        <v/>
      </c>
      <c r="C343" s="50"/>
      <c r="D343" s="45" t="str">
        <f t="shared" si="92"/>
        <v/>
      </c>
      <c r="E343" s="82"/>
      <c r="F343" s="45" t="str">
        <f t="shared" si="93"/>
        <v/>
      </c>
      <c r="G343" s="45" t="str">
        <f t="shared" si="94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95"/>
        <v/>
      </c>
      <c r="S343" s="40" t="str">
        <f t="shared" si="96"/>
        <v/>
      </c>
      <c r="T343" s="40" t="str">
        <f t="shared" si="97"/>
        <v/>
      </c>
      <c r="U343" s="40" t="str">
        <f t="shared" si="98"/>
        <v/>
      </c>
      <c r="AE343" s="90" t="s">
        <v>4365</v>
      </c>
      <c r="AF343" s="40" t="s">
        <v>4366</v>
      </c>
      <c r="AG343" s="40" t="str">
        <f t="shared" si="99"/>
        <v>A679077</v>
      </c>
      <c r="AH343" s="40" t="s">
        <v>3929</v>
      </c>
    </row>
    <row r="344" spans="1:34">
      <c r="A344" s="50"/>
      <c r="B344" s="45" t="str">
        <f t="shared" si="91"/>
        <v/>
      </c>
      <c r="C344" s="50"/>
      <c r="D344" s="45" t="str">
        <f t="shared" si="92"/>
        <v/>
      </c>
      <c r="E344" s="82"/>
      <c r="F344" s="45" t="str">
        <f t="shared" si="93"/>
        <v/>
      </c>
      <c r="G344" s="45" t="str">
        <f t="shared" si="94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95"/>
        <v/>
      </c>
      <c r="S344" s="40" t="str">
        <f t="shared" si="96"/>
        <v/>
      </c>
      <c r="T344" s="40" t="str">
        <f t="shared" si="97"/>
        <v/>
      </c>
      <c r="U344" s="40" t="str">
        <f t="shared" si="98"/>
        <v/>
      </c>
      <c r="AE344" s="90" t="s">
        <v>4367</v>
      </c>
      <c r="AF344" s="40" t="s">
        <v>4368</v>
      </c>
      <c r="AG344" s="40" t="str">
        <f t="shared" si="99"/>
        <v>A679077</v>
      </c>
      <c r="AH344" s="40" t="s">
        <v>3929</v>
      </c>
    </row>
    <row r="345" spans="1:34">
      <c r="A345" s="50"/>
      <c r="B345" s="45" t="str">
        <f t="shared" si="91"/>
        <v/>
      </c>
      <c r="C345" s="50"/>
      <c r="D345" s="45" t="str">
        <f t="shared" si="92"/>
        <v/>
      </c>
      <c r="E345" s="82"/>
      <c r="F345" s="45" t="str">
        <f t="shared" si="93"/>
        <v/>
      </c>
      <c r="G345" s="45" t="str">
        <f t="shared" si="94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95"/>
        <v/>
      </c>
      <c r="S345" s="40" t="str">
        <f t="shared" si="96"/>
        <v/>
      </c>
      <c r="T345" s="40" t="str">
        <f t="shared" si="97"/>
        <v/>
      </c>
      <c r="U345" s="40" t="str">
        <f t="shared" si="98"/>
        <v/>
      </c>
      <c r="AE345" s="90" t="s">
        <v>4369</v>
      </c>
      <c r="AF345" s="40" t="s">
        <v>4370</v>
      </c>
      <c r="AG345" s="40" t="str">
        <f t="shared" si="99"/>
        <v>A679077</v>
      </c>
      <c r="AH345" s="40" t="s">
        <v>3929</v>
      </c>
    </row>
    <row r="346" spans="1:34">
      <c r="A346" s="50"/>
      <c r="B346" s="45" t="str">
        <f t="shared" si="91"/>
        <v/>
      </c>
      <c r="C346" s="50"/>
      <c r="D346" s="45" t="str">
        <f t="shared" si="92"/>
        <v/>
      </c>
      <c r="E346" s="82"/>
      <c r="F346" s="45" t="str">
        <f t="shared" si="93"/>
        <v/>
      </c>
      <c r="G346" s="45" t="str">
        <f t="shared" si="94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95"/>
        <v/>
      </c>
      <c r="S346" s="40" t="str">
        <f t="shared" si="96"/>
        <v/>
      </c>
      <c r="T346" s="40" t="str">
        <f t="shared" si="97"/>
        <v/>
      </c>
      <c r="U346" s="40" t="str">
        <f t="shared" si="98"/>
        <v/>
      </c>
      <c r="AE346" s="90" t="s">
        <v>4371</v>
      </c>
      <c r="AF346" s="40" t="s">
        <v>4372</v>
      </c>
      <c r="AG346" s="40" t="str">
        <f t="shared" si="99"/>
        <v>A679077</v>
      </c>
      <c r="AH346" s="40" t="s">
        <v>3929</v>
      </c>
    </row>
    <row r="347" spans="1:34">
      <c r="A347" s="50"/>
      <c r="B347" s="45" t="str">
        <f t="shared" si="91"/>
        <v/>
      </c>
      <c r="C347" s="50"/>
      <c r="D347" s="45" t="str">
        <f t="shared" si="92"/>
        <v/>
      </c>
      <c r="E347" s="82"/>
      <c r="F347" s="45" t="str">
        <f t="shared" si="93"/>
        <v/>
      </c>
      <c r="G347" s="45" t="str">
        <f t="shared" si="94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95"/>
        <v/>
      </c>
      <c r="S347" s="40" t="str">
        <f t="shared" si="96"/>
        <v/>
      </c>
      <c r="T347" s="40" t="str">
        <f t="shared" si="97"/>
        <v/>
      </c>
      <c r="U347" s="40" t="str">
        <f t="shared" si="98"/>
        <v/>
      </c>
      <c r="AE347" s="90" t="s">
        <v>721</v>
      </c>
      <c r="AF347" s="40" t="s">
        <v>722</v>
      </c>
      <c r="AG347" s="40" t="str">
        <f t="shared" si="99"/>
        <v>A679078</v>
      </c>
      <c r="AH347" s="40" t="s">
        <v>3929</v>
      </c>
    </row>
    <row r="348" spans="1:34">
      <c r="A348" s="50"/>
      <c r="B348" s="45" t="str">
        <f t="shared" si="91"/>
        <v/>
      </c>
      <c r="C348" s="50"/>
      <c r="D348" s="45" t="str">
        <f t="shared" si="92"/>
        <v/>
      </c>
      <c r="E348" s="82"/>
      <c r="F348" s="45" t="str">
        <f t="shared" si="93"/>
        <v/>
      </c>
      <c r="G348" s="45" t="str">
        <f t="shared" si="94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95"/>
        <v/>
      </c>
      <c r="S348" s="40" t="str">
        <f t="shared" si="96"/>
        <v/>
      </c>
      <c r="T348" s="40" t="str">
        <f t="shared" si="97"/>
        <v/>
      </c>
      <c r="U348" s="40" t="str">
        <f t="shared" si="98"/>
        <v/>
      </c>
      <c r="AE348" s="90" t="s">
        <v>723</v>
      </c>
      <c r="AF348" s="40" t="s">
        <v>724</v>
      </c>
      <c r="AG348" s="40" t="str">
        <f t="shared" si="99"/>
        <v>A679078</v>
      </c>
      <c r="AH348" s="40" t="s">
        <v>3929</v>
      </c>
    </row>
    <row r="349" spans="1:34">
      <c r="A349" s="50"/>
      <c r="B349" s="45" t="str">
        <f t="shared" si="91"/>
        <v/>
      </c>
      <c r="C349" s="50"/>
      <c r="D349" s="45" t="str">
        <f t="shared" si="92"/>
        <v/>
      </c>
      <c r="E349" s="82"/>
      <c r="F349" s="45" t="str">
        <f t="shared" si="93"/>
        <v/>
      </c>
      <c r="G349" s="45" t="str">
        <f t="shared" si="94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95"/>
        <v/>
      </c>
      <c r="S349" s="40" t="str">
        <f t="shared" si="96"/>
        <v/>
      </c>
      <c r="T349" s="40" t="str">
        <f t="shared" si="97"/>
        <v/>
      </c>
      <c r="U349" s="40" t="str">
        <f t="shared" si="98"/>
        <v/>
      </c>
      <c r="AE349" s="90" t="s">
        <v>725</v>
      </c>
      <c r="AF349" s="40" t="s">
        <v>726</v>
      </c>
      <c r="AG349" s="40" t="str">
        <f t="shared" si="99"/>
        <v>A679078</v>
      </c>
      <c r="AH349" s="40" t="s">
        <v>3929</v>
      </c>
    </row>
    <row r="350" spans="1:34">
      <c r="A350" s="50"/>
      <c r="B350" s="45" t="str">
        <f t="shared" si="91"/>
        <v/>
      </c>
      <c r="C350" s="50"/>
      <c r="D350" s="45" t="str">
        <f t="shared" si="92"/>
        <v/>
      </c>
      <c r="E350" s="82"/>
      <c r="F350" s="45" t="str">
        <f t="shared" si="93"/>
        <v/>
      </c>
      <c r="G350" s="45" t="str">
        <f t="shared" si="94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95"/>
        <v/>
      </c>
      <c r="S350" s="40" t="str">
        <f t="shared" si="96"/>
        <v/>
      </c>
      <c r="T350" s="40" t="str">
        <f t="shared" si="97"/>
        <v/>
      </c>
      <c r="U350" s="40" t="str">
        <f t="shared" si="98"/>
        <v/>
      </c>
      <c r="AE350" s="90" t="s">
        <v>727</v>
      </c>
      <c r="AF350" s="40" t="s">
        <v>728</v>
      </c>
      <c r="AG350" s="40" t="str">
        <f t="shared" si="99"/>
        <v>A679078</v>
      </c>
      <c r="AH350" s="40" t="s">
        <v>3929</v>
      </c>
    </row>
    <row r="351" spans="1:34">
      <c r="A351" s="50"/>
      <c r="B351" s="45" t="str">
        <f t="shared" si="91"/>
        <v/>
      </c>
      <c r="C351" s="50"/>
      <c r="D351" s="45" t="str">
        <f t="shared" si="92"/>
        <v/>
      </c>
      <c r="E351" s="82"/>
      <c r="F351" s="45" t="str">
        <f t="shared" si="93"/>
        <v/>
      </c>
      <c r="G351" s="45" t="str">
        <f t="shared" si="94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95"/>
        <v/>
      </c>
      <c r="S351" s="40" t="str">
        <f t="shared" si="96"/>
        <v/>
      </c>
      <c r="T351" s="40" t="str">
        <f t="shared" si="97"/>
        <v/>
      </c>
      <c r="U351" s="40" t="str">
        <f t="shared" si="98"/>
        <v/>
      </c>
      <c r="AE351" s="90" t="s">
        <v>4373</v>
      </c>
      <c r="AF351" s="40" t="s">
        <v>4374</v>
      </c>
      <c r="AG351" s="40" t="str">
        <f t="shared" si="99"/>
        <v>A679078</v>
      </c>
      <c r="AH351" s="40" t="s">
        <v>3929</v>
      </c>
    </row>
    <row r="352" spans="1:34">
      <c r="A352" s="50"/>
      <c r="B352" s="45" t="str">
        <f t="shared" si="91"/>
        <v/>
      </c>
      <c r="C352" s="50"/>
      <c r="D352" s="45" t="str">
        <f t="shared" si="92"/>
        <v/>
      </c>
      <c r="E352" s="82"/>
      <c r="F352" s="45" t="str">
        <f t="shared" si="93"/>
        <v/>
      </c>
      <c r="G352" s="45" t="str">
        <f t="shared" si="94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95"/>
        <v/>
      </c>
      <c r="S352" s="40" t="str">
        <f t="shared" si="96"/>
        <v/>
      </c>
      <c r="T352" s="40" t="str">
        <f t="shared" si="97"/>
        <v/>
      </c>
      <c r="U352" s="40" t="str">
        <f t="shared" si="98"/>
        <v/>
      </c>
      <c r="AE352" s="90" t="s">
        <v>729</v>
      </c>
      <c r="AF352" s="40" t="s">
        <v>730</v>
      </c>
      <c r="AG352" s="40" t="str">
        <f t="shared" si="99"/>
        <v>A679078</v>
      </c>
      <c r="AH352" s="40" t="s">
        <v>3929</v>
      </c>
    </row>
    <row r="353" spans="1:34">
      <c r="A353" s="50"/>
      <c r="B353" s="45" t="str">
        <f t="shared" si="91"/>
        <v/>
      </c>
      <c r="C353" s="50"/>
      <c r="D353" s="45" t="str">
        <f t="shared" si="92"/>
        <v/>
      </c>
      <c r="E353" s="82"/>
      <c r="F353" s="45" t="str">
        <f t="shared" si="93"/>
        <v/>
      </c>
      <c r="G353" s="45" t="str">
        <f t="shared" si="94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95"/>
        <v/>
      </c>
      <c r="S353" s="40" t="str">
        <f t="shared" si="96"/>
        <v/>
      </c>
      <c r="T353" s="40" t="str">
        <f t="shared" si="97"/>
        <v/>
      </c>
      <c r="U353" s="40" t="str">
        <f t="shared" si="98"/>
        <v/>
      </c>
      <c r="AE353" s="90" t="s">
        <v>731</v>
      </c>
      <c r="AF353" s="40" t="s">
        <v>732</v>
      </c>
      <c r="AG353" s="40" t="str">
        <f t="shared" si="99"/>
        <v>A679078</v>
      </c>
      <c r="AH353" s="40" t="s">
        <v>3929</v>
      </c>
    </row>
    <row r="354" spans="1:34">
      <c r="A354" s="50"/>
      <c r="B354" s="45" t="str">
        <f t="shared" si="91"/>
        <v/>
      </c>
      <c r="C354" s="50"/>
      <c r="D354" s="45" t="str">
        <f t="shared" si="92"/>
        <v/>
      </c>
      <c r="E354" s="82"/>
      <c r="F354" s="45" t="str">
        <f t="shared" si="93"/>
        <v/>
      </c>
      <c r="G354" s="45" t="str">
        <f t="shared" si="94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95"/>
        <v/>
      </c>
      <c r="S354" s="40" t="str">
        <f t="shared" si="96"/>
        <v/>
      </c>
      <c r="T354" s="40" t="str">
        <f t="shared" si="97"/>
        <v/>
      </c>
      <c r="U354" s="40" t="str">
        <f t="shared" si="98"/>
        <v/>
      </c>
      <c r="AE354" s="90" t="s">
        <v>4375</v>
      </c>
      <c r="AF354" s="40" t="s">
        <v>4376</v>
      </c>
      <c r="AG354" s="40" t="str">
        <f t="shared" si="99"/>
        <v>A679078</v>
      </c>
      <c r="AH354" s="40" t="s">
        <v>3929</v>
      </c>
    </row>
    <row r="355" spans="1:34">
      <c r="A355" s="50"/>
      <c r="B355" s="45" t="str">
        <f t="shared" si="91"/>
        <v/>
      </c>
      <c r="C355" s="50"/>
      <c r="D355" s="45" t="str">
        <f t="shared" si="92"/>
        <v/>
      </c>
      <c r="E355" s="82"/>
      <c r="F355" s="45" t="str">
        <f t="shared" si="93"/>
        <v/>
      </c>
      <c r="G355" s="45" t="str">
        <f t="shared" si="94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95"/>
        <v/>
      </c>
      <c r="S355" s="40" t="str">
        <f t="shared" si="96"/>
        <v/>
      </c>
      <c r="T355" s="40" t="str">
        <f t="shared" si="97"/>
        <v/>
      </c>
      <c r="U355" s="40" t="str">
        <f t="shared" si="98"/>
        <v/>
      </c>
      <c r="AE355" s="90" t="s">
        <v>4377</v>
      </c>
      <c r="AF355" s="40" t="s">
        <v>4378</v>
      </c>
      <c r="AG355" s="40" t="str">
        <f t="shared" si="99"/>
        <v>A679078</v>
      </c>
      <c r="AH355" s="40" t="s">
        <v>3929</v>
      </c>
    </row>
    <row r="356" spans="1:34">
      <c r="A356" s="50"/>
      <c r="B356" s="45" t="str">
        <f t="shared" si="91"/>
        <v/>
      </c>
      <c r="C356" s="50"/>
      <c r="D356" s="45" t="str">
        <f t="shared" si="92"/>
        <v/>
      </c>
      <c r="E356" s="82"/>
      <c r="F356" s="45" t="str">
        <f t="shared" si="93"/>
        <v/>
      </c>
      <c r="G356" s="45" t="str">
        <f t="shared" si="94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95"/>
        <v/>
      </c>
      <c r="S356" s="40" t="str">
        <f t="shared" si="96"/>
        <v/>
      </c>
      <c r="T356" s="40" t="str">
        <f t="shared" si="97"/>
        <v/>
      </c>
      <c r="U356" s="40" t="str">
        <f t="shared" si="98"/>
        <v/>
      </c>
      <c r="AE356" s="90" t="s">
        <v>733</v>
      </c>
      <c r="AF356" s="40" t="s">
        <v>734</v>
      </c>
      <c r="AG356" s="40" t="str">
        <f t="shared" si="99"/>
        <v>A679078</v>
      </c>
      <c r="AH356" s="40" t="s">
        <v>3929</v>
      </c>
    </row>
    <row r="357" spans="1:34">
      <c r="A357" s="50"/>
      <c r="B357" s="45" t="str">
        <f t="shared" si="91"/>
        <v/>
      </c>
      <c r="C357" s="50"/>
      <c r="D357" s="45" t="str">
        <f t="shared" si="92"/>
        <v/>
      </c>
      <c r="E357" s="82"/>
      <c r="F357" s="45" t="str">
        <f t="shared" si="93"/>
        <v/>
      </c>
      <c r="G357" s="45" t="str">
        <f t="shared" si="94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95"/>
        <v/>
      </c>
      <c r="S357" s="40" t="str">
        <f t="shared" si="96"/>
        <v/>
      </c>
      <c r="T357" s="40" t="str">
        <f t="shared" si="97"/>
        <v/>
      </c>
      <c r="U357" s="40" t="str">
        <f t="shared" si="98"/>
        <v/>
      </c>
      <c r="AE357" s="90" t="s">
        <v>1101</v>
      </c>
      <c r="AF357" s="40" t="s">
        <v>1102</v>
      </c>
      <c r="AG357" s="40" t="str">
        <f t="shared" si="99"/>
        <v>A679078</v>
      </c>
      <c r="AH357" s="40" t="s">
        <v>3929</v>
      </c>
    </row>
    <row r="358" spans="1:34">
      <c r="A358" s="50"/>
      <c r="B358" s="45" t="str">
        <f t="shared" si="91"/>
        <v/>
      </c>
      <c r="C358" s="50"/>
      <c r="D358" s="45" t="str">
        <f t="shared" si="92"/>
        <v/>
      </c>
      <c r="E358" s="82"/>
      <c r="F358" s="45" t="str">
        <f t="shared" si="93"/>
        <v/>
      </c>
      <c r="G358" s="45" t="str">
        <f t="shared" si="94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95"/>
        <v/>
      </c>
      <c r="S358" s="40" t="str">
        <f t="shared" si="96"/>
        <v/>
      </c>
      <c r="T358" s="40" t="str">
        <f t="shared" si="97"/>
        <v/>
      </c>
      <c r="U358" s="40" t="str">
        <f t="shared" si="98"/>
        <v/>
      </c>
      <c r="AE358" s="90" t="s">
        <v>1103</v>
      </c>
      <c r="AF358" s="40" t="s">
        <v>1104</v>
      </c>
      <c r="AG358" s="40" t="str">
        <f t="shared" si="99"/>
        <v>A679078</v>
      </c>
      <c r="AH358" s="40" t="s">
        <v>3929</v>
      </c>
    </row>
    <row r="359" spans="1:34">
      <c r="A359" s="50"/>
      <c r="B359" s="45" t="str">
        <f t="shared" si="91"/>
        <v/>
      </c>
      <c r="C359" s="50"/>
      <c r="D359" s="45" t="str">
        <f t="shared" si="92"/>
        <v/>
      </c>
      <c r="E359" s="82"/>
      <c r="F359" s="45" t="str">
        <f t="shared" si="93"/>
        <v/>
      </c>
      <c r="G359" s="45" t="str">
        <f t="shared" si="94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95"/>
        <v/>
      </c>
      <c r="S359" s="40" t="str">
        <f t="shared" si="96"/>
        <v/>
      </c>
      <c r="T359" s="40" t="str">
        <f t="shared" si="97"/>
        <v/>
      </c>
      <c r="U359" s="40" t="str">
        <f t="shared" si="98"/>
        <v/>
      </c>
      <c r="AE359" s="90" t="s">
        <v>1105</v>
      </c>
      <c r="AF359" s="40" t="s">
        <v>1106</v>
      </c>
      <c r="AG359" s="40" t="str">
        <f t="shared" si="99"/>
        <v>A679078</v>
      </c>
      <c r="AH359" s="40" t="s">
        <v>3929</v>
      </c>
    </row>
    <row r="360" spans="1:34">
      <c r="A360" s="50"/>
      <c r="B360" s="45" t="str">
        <f t="shared" si="91"/>
        <v/>
      </c>
      <c r="C360" s="50"/>
      <c r="D360" s="45" t="str">
        <f t="shared" si="92"/>
        <v/>
      </c>
      <c r="E360" s="82"/>
      <c r="F360" s="45" t="str">
        <f t="shared" si="93"/>
        <v/>
      </c>
      <c r="G360" s="45" t="str">
        <f t="shared" si="94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95"/>
        <v/>
      </c>
      <c r="S360" s="40" t="str">
        <f t="shared" si="96"/>
        <v/>
      </c>
      <c r="T360" s="40" t="str">
        <f t="shared" si="97"/>
        <v/>
      </c>
      <c r="U360" s="40" t="str">
        <f t="shared" si="98"/>
        <v/>
      </c>
      <c r="AE360" s="90" t="s">
        <v>1107</v>
      </c>
      <c r="AF360" s="40" t="s">
        <v>1108</v>
      </c>
      <c r="AG360" s="40" t="str">
        <f t="shared" si="99"/>
        <v>A679078</v>
      </c>
      <c r="AH360" s="40" t="s">
        <v>3929</v>
      </c>
    </row>
    <row r="361" spans="1:34">
      <c r="A361" s="50"/>
      <c r="B361" s="45" t="str">
        <f t="shared" si="91"/>
        <v/>
      </c>
      <c r="C361" s="50"/>
      <c r="D361" s="45" t="str">
        <f t="shared" si="92"/>
        <v/>
      </c>
      <c r="E361" s="82"/>
      <c r="F361" s="45" t="str">
        <f t="shared" si="93"/>
        <v/>
      </c>
      <c r="G361" s="45" t="str">
        <f t="shared" si="94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95"/>
        <v/>
      </c>
      <c r="S361" s="40" t="str">
        <f t="shared" si="96"/>
        <v/>
      </c>
      <c r="T361" s="40" t="str">
        <f t="shared" si="97"/>
        <v/>
      </c>
      <c r="U361" s="40" t="str">
        <f t="shared" si="98"/>
        <v/>
      </c>
      <c r="AE361" s="90" t="s">
        <v>1109</v>
      </c>
      <c r="AF361" s="40" t="s">
        <v>1110</v>
      </c>
      <c r="AG361" s="40" t="str">
        <f t="shared" si="99"/>
        <v>A679078</v>
      </c>
      <c r="AH361" s="40" t="s">
        <v>3929</v>
      </c>
    </row>
    <row r="362" spans="1:34">
      <c r="A362" s="50"/>
      <c r="B362" s="45" t="str">
        <f t="shared" si="91"/>
        <v/>
      </c>
      <c r="C362" s="50"/>
      <c r="D362" s="45" t="str">
        <f t="shared" si="92"/>
        <v/>
      </c>
      <c r="E362" s="82"/>
      <c r="F362" s="45" t="str">
        <f t="shared" si="93"/>
        <v/>
      </c>
      <c r="G362" s="45" t="str">
        <f t="shared" si="94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95"/>
        <v/>
      </c>
      <c r="S362" s="40" t="str">
        <f t="shared" si="96"/>
        <v/>
      </c>
      <c r="T362" s="40" t="str">
        <f t="shared" si="97"/>
        <v/>
      </c>
      <c r="U362" s="40" t="str">
        <f t="shared" si="98"/>
        <v/>
      </c>
      <c r="AE362" s="90" t="s">
        <v>1111</v>
      </c>
      <c r="AF362" s="40" t="s">
        <v>1112</v>
      </c>
      <c r="AG362" s="40" t="str">
        <f t="shared" si="99"/>
        <v>A679078</v>
      </c>
      <c r="AH362" s="40" t="s">
        <v>3929</v>
      </c>
    </row>
    <row r="363" spans="1:34">
      <c r="A363" s="50"/>
      <c r="B363" s="45" t="str">
        <f t="shared" si="91"/>
        <v/>
      </c>
      <c r="C363" s="50"/>
      <c r="D363" s="45" t="str">
        <f t="shared" si="92"/>
        <v/>
      </c>
      <c r="E363" s="82"/>
      <c r="F363" s="45" t="str">
        <f t="shared" si="93"/>
        <v/>
      </c>
      <c r="G363" s="45" t="str">
        <f t="shared" si="94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95"/>
        <v/>
      </c>
      <c r="S363" s="40" t="str">
        <f t="shared" si="96"/>
        <v/>
      </c>
      <c r="T363" s="40" t="str">
        <f t="shared" si="97"/>
        <v/>
      </c>
      <c r="U363" s="40" t="str">
        <f t="shared" si="98"/>
        <v/>
      </c>
      <c r="AE363" s="90" t="s">
        <v>1113</v>
      </c>
      <c r="AF363" s="40" t="s">
        <v>1114</v>
      </c>
      <c r="AG363" s="40" t="str">
        <f t="shared" si="99"/>
        <v>A679078</v>
      </c>
      <c r="AH363" s="40" t="s">
        <v>3929</v>
      </c>
    </row>
    <row r="364" spans="1:34">
      <c r="A364" s="50"/>
      <c r="B364" s="45" t="str">
        <f t="shared" si="91"/>
        <v/>
      </c>
      <c r="C364" s="50"/>
      <c r="D364" s="45" t="str">
        <f t="shared" si="92"/>
        <v/>
      </c>
      <c r="E364" s="82"/>
      <c r="F364" s="45" t="str">
        <f t="shared" si="93"/>
        <v/>
      </c>
      <c r="G364" s="45" t="str">
        <f t="shared" si="94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95"/>
        <v/>
      </c>
      <c r="S364" s="40" t="str">
        <f t="shared" si="96"/>
        <v/>
      </c>
      <c r="T364" s="40" t="str">
        <f t="shared" si="97"/>
        <v/>
      </c>
      <c r="U364" s="40" t="str">
        <f t="shared" si="98"/>
        <v/>
      </c>
      <c r="AE364" s="90" t="s">
        <v>1115</v>
      </c>
      <c r="AF364" s="40" t="s">
        <v>1116</v>
      </c>
      <c r="AG364" s="40" t="str">
        <f t="shared" si="99"/>
        <v>A679078</v>
      </c>
      <c r="AH364" s="40" t="s">
        <v>3929</v>
      </c>
    </row>
    <row r="365" spans="1:34">
      <c r="A365" s="50"/>
      <c r="B365" s="45" t="str">
        <f t="shared" si="91"/>
        <v/>
      </c>
      <c r="C365" s="50"/>
      <c r="D365" s="45" t="str">
        <f t="shared" si="92"/>
        <v/>
      </c>
      <c r="E365" s="82"/>
      <c r="F365" s="45" t="str">
        <f t="shared" si="93"/>
        <v/>
      </c>
      <c r="G365" s="45" t="str">
        <f t="shared" si="94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95"/>
        <v/>
      </c>
      <c r="S365" s="40" t="str">
        <f t="shared" si="96"/>
        <v/>
      </c>
      <c r="T365" s="40" t="str">
        <f t="shared" si="97"/>
        <v/>
      </c>
      <c r="U365" s="40" t="str">
        <f t="shared" si="98"/>
        <v/>
      </c>
      <c r="AE365" s="90" t="s">
        <v>1117</v>
      </c>
      <c r="AF365" s="40" t="s">
        <v>1118</v>
      </c>
      <c r="AG365" s="40" t="str">
        <f t="shared" si="99"/>
        <v>A679078</v>
      </c>
      <c r="AH365" s="40" t="s">
        <v>3929</v>
      </c>
    </row>
    <row r="366" spans="1:34">
      <c r="A366" s="50"/>
      <c r="B366" s="45" t="str">
        <f t="shared" si="91"/>
        <v/>
      </c>
      <c r="C366" s="50"/>
      <c r="D366" s="45" t="str">
        <f t="shared" si="92"/>
        <v/>
      </c>
      <c r="E366" s="82"/>
      <c r="F366" s="45" t="str">
        <f t="shared" si="93"/>
        <v/>
      </c>
      <c r="G366" s="45" t="str">
        <f t="shared" si="94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95"/>
        <v/>
      </c>
      <c r="S366" s="40" t="str">
        <f t="shared" si="96"/>
        <v/>
      </c>
      <c r="T366" s="40" t="str">
        <f t="shared" si="97"/>
        <v/>
      </c>
      <c r="U366" s="40" t="str">
        <f t="shared" si="98"/>
        <v/>
      </c>
      <c r="AE366" s="90" t="s">
        <v>1119</v>
      </c>
      <c r="AF366" s="40" t="s">
        <v>1120</v>
      </c>
      <c r="AG366" s="40" t="str">
        <f t="shared" si="99"/>
        <v>A679078</v>
      </c>
      <c r="AH366" s="40" t="s">
        <v>3929</v>
      </c>
    </row>
    <row r="367" spans="1:34">
      <c r="A367" s="50"/>
      <c r="B367" s="45" t="str">
        <f t="shared" si="91"/>
        <v/>
      </c>
      <c r="C367" s="50"/>
      <c r="D367" s="45" t="str">
        <f t="shared" si="92"/>
        <v/>
      </c>
      <c r="E367" s="82"/>
      <c r="F367" s="45" t="str">
        <f t="shared" si="93"/>
        <v/>
      </c>
      <c r="G367" s="45" t="str">
        <f t="shared" si="94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95"/>
        <v/>
      </c>
      <c r="S367" s="40" t="str">
        <f t="shared" si="96"/>
        <v/>
      </c>
      <c r="T367" s="40" t="str">
        <f t="shared" si="97"/>
        <v/>
      </c>
      <c r="U367" s="40" t="str">
        <f t="shared" si="98"/>
        <v/>
      </c>
      <c r="AE367" s="90" t="s">
        <v>1121</v>
      </c>
      <c r="AF367" s="40" t="s">
        <v>1122</v>
      </c>
      <c r="AG367" s="40" t="str">
        <f t="shared" si="99"/>
        <v>A679078</v>
      </c>
      <c r="AH367" s="40" t="s">
        <v>3929</v>
      </c>
    </row>
    <row r="368" spans="1:34">
      <c r="A368" s="50"/>
      <c r="B368" s="45" t="str">
        <f t="shared" si="91"/>
        <v/>
      </c>
      <c r="C368" s="50"/>
      <c r="D368" s="45" t="str">
        <f t="shared" si="92"/>
        <v/>
      </c>
      <c r="E368" s="82"/>
      <c r="F368" s="45" t="str">
        <f t="shared" si="93"/>
        <v/>
      </c>
      <c r="G368" s="45" t="str">
        <f t="shared" si="94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95"/>
        <v/>
      </c>
      <c r="S368" s="40" t="str">
        <f t="shared" si="96"/>
        <v/>
      </c>
      <c r="T368" s="40" t="str">
        <f t="shared" si="97"/>
        <v/>
      </c>
      <c r="U368" s="40" t="str">
        <f t="shared" si="98"/>
        <v/>
      </c>
      <c r="AE368" s="90" t="s">
        <v>1123</v>
      </c>
      <c r="AF368" s="40" t="s">
        <v>1124</v>
      </c>
      <c r="AG368" s="40" t="str">
        <f t="shared" si="99"/>
        <v>A679078</v>
      </c>
      <c r="AH368" s="40" t="s">
        <v>3929</v>
      </c>
    </row>
    <row r="369" spans="1:34">
      <c r="A369" s="50"/>
      <c r="B369" s="45" t="str">
        <f t="shared" si="91"/>
        <v/>
      </c>
      <c r="C369" s="50"/>
      <c r="D369" s="45" t="str">
        <f t="shared" si="92"/>
        <v/>
      </c>
      <c r="E369" s="82"/>
      <c r="F369" s="45" t="str">
        <f t="shared" si="93"/>
        <v/>
      </c>
      <c r="G369" s="45" t="str">
        <f t="shared" si="94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95"/>
        <v/>
      </c>
      <c r="S369" s="40" t="str">
        <f t="shared" si="96"/>
        <v/>
      </c>
      <c r="T369" s="40" t="str">
        <f t="shared" si="97"/>
        <v/>
      </c>
      <c r="U369" s="40" t="str">
        <f t="shared" si="98"/>
        <v/>
      </c>
      <c r="AE369" s="90" t="s">
        <v>1125</v>
      </c>
      <c r="AF369" s="40" t="s">
        <v>1126</v>
      </c>
      <c r="AG369" s="40" t="str">
        <f t="shared" si="99"/>
        <v>A679078</v>
      </c>
      <c r="AH369" s="40" t="s">
        <v>3929</v>
      </c>
    </row>
    <row r="370" spans="1:34">
      <c r="A370" s="50"/>
      <c r="B370" s="45" t="str">
        <f t="shared" si="91"/>
        <v/>
      </c>
      <c r="C370" s="50"/>
      <c r="D370" s="45" t="str">
        <f t="shared" si="92"/>
        <v/>
      </c>
      <c r="E370" s="82"/>
      <c r="F370" s="45" t="str">
        <f t="shared" si="93"/>
        <v/>
      </c>
      <c r="G370" s="45" t="str">
        <f t="shared" si="94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95"/>
        <v/>
      </c>
      <c r="S370" s="40" t="str">
        <f t="shared" si="96"/>
        <v/>
      </c>
      <c r="T370" s="40" t="str">
        <f t="shared" si="97"/>
        <v/>
      </c>
      <c r="U370" s="40" t="str">
        <f t="shared" si="98"/>
        <v/>
      </c>
      <c r="AE370" s="90" t="s">
        <v>1127</v>
      </c>
      <c r="AF370" s="40" t="s">
        <v>1128</v>
      </c>
      <c r="AG370" s="40" t="str">
        <f t="shared" si="99"/>
        <v>A679078</v>
      </c>
      <c r="AH370" s="40" t="s">
        <v>3929</v>
      </c>
    </row>
    <row r="371" spans="1:34">
      <c r="A371" s="50"/>
      <c r="B371" s="45" t="str">
        <f t="shared" si="91"/>
        <v/>
      </c>
      <c r="C371" s="50"/>
      <c r="D371" s="45" t="str">
        <f t="shared" si="92"/>
        <v/>
      </c>
      <c r="E371" s="82"/>
      <c r="F371" s="45" t="str">
        <f t="shared" si="93"/>
        <v/>
      </c>
      <c r="G371" s="45" t="str">
        <f t="shared" si="94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95"/>
        <v/>
      </c>
      <c r="S371" s="40" t="str">
        <f t="shared" si="96"/>
        <v/>
      </c>
      <c r="T371" s="40" t="str">
        <f t="shared" si="97"/>
        <v/>
      </c>
      <c r="U371" s="40" t="str">
        <f t="shared" si="98"/>
        <v/>
      </c>
      <c r="AE371" s="90" t="s">
        <v>1129</v>
      </c>
      <c r="AF371" s="40" t="s">
        <v>1130</v>
      </c>
      <c r="AG371" s="40" t="str">
        <f t="shared" si="99"/>
        <v>A679078</v>
      </c>
      <c r="AH371" s="40" t="s">
        <v>3929</v>
      </c>
    </row>
    <row r="372" spans="1:34">
      <c r="A372" s="50"/>
      <c r="B372" s="45" t="str">
        <f t="shared" si="91"/>
        <v/>
      </c>
      <c r="C372" s="50"/>
      <c r="D372" s="45" t="str">
        <f t="shared" si="92"/>
        <v/>
      </c>
      <c r="E372" s="82"/>
      <c r="F372" s="45" t="str">
        <f t="shared" si="93"/>
        <v/>
      </c>
      <c r="G372" s="45" t="str">
        <f t="shared" si="94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95"/>
        <v/>
      </c>
      <c r="S372" s="40" t="str">
        <f t="shared" si="96"/>
        <v/>
      </c>
      <c r="T372" s="40" t="str">
        <f t="shared" si="97"/>
        <v/>
      </c>
      <c r="U372" s="40" t="str">
        <f t="shared" si="98"/>
        <v/>
      </c>
      <c r="AE372" s="90" t="s">
        <v>1131</v>
      </c>
      <c r="AF372" s="40" t="s">
        <v>1132</v>
      </c>
      <c r="AG372" s="40" t="str">
        <f t="shared" si="99"/>
        <v>A679078</v>
      </c>
      <c r="AH372" s="40" t="s">
        <v>3929</v>
      </c>
    </row>
    <row r="373" spans="1:34">
      <c r="A373" s="50"/>
      <c r="B373" s="45" t="str">
        <f t="shared" si="91"/>
        <v/>
      </c>
      <c r="C373" s="50"/>
      <c r="D373" s="45" t="str">
        <f t="shared" si="92"/>
        <v/>
      </c>
      <c r="E373" s="82"/>
      <c r="F373" s="45" t="str">
        <f t="shared" si="93"/>
        <v/>
      </c>
      <c r="G373" s="45" t="str">
        <f t="shared" si="94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95"/>
        <v/>
      </c>
      <c r="S373" s="40" t="str">
        <f t="shared" si="96"/>
        <v/>
      </c>
      <c r="T373" s="40" t="str">
        <f t="shared" si="97"/>
        <v/>
      </c>
      <c r="U373" s="40" t="str">
        <f t="shared" si="98"/>
        <v/>
      </c>
      <c r="AE373" s="90" t="s">
        <v>1133</v>
      </c>
      <c r="AF373" s="40" t="s">
        <v>1134</v>
      </c>
      <c r="AG373" s="40" t="str">
        <f t="shared" si="99"/>
        <v>A679078</v>
      </c>
      <c r="AH373" s="40" t="s">
        <v>3929</v>
      </c>
    </row>
    <row r="374" spans="1:34">
      <c r="A374" s="50"/>
      <c r="B374" s="45" t="str">
        <f t="shared" si="91"/>
        <v/>
      </c>
      <c r="C374" s="50"/>
      <c r="D374" s="45" t="str">
        <f t="shared" si="92"/>
        <v/>
      </c>
      <c r="E374" s="82"/>
      <c r="F374" s="45" t="str">
        <f t="shared" si="93"/>
        <v/>
      </c>
      <c r="G374" s="45" t="str">
        <f t="shared" si="94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95"/>
        <v/>
      </c>
      <c r="S374" s="40" t="str">
        <f t="shared" si="96"/>
        <v/>
      </c>
      <c r="T374" s="40" t="str">
        <f t="shared" si="97"/>
        <v/>
      </c>
      <c r="U374" s="40" t="str">
        <f t="shared" si="98"/>
        <v/>
      </c>
      <c r="AE374" s="90" t="s">
        <v>1135</v>
      </c>
      <c r="AF374" s="40" t="s">
        <v>1136</v>
      </c>
      <c r="AG374" s="40" t="str">
        <f t="shared" si="99"/>
        <v>A679078</v>
      </c>
      <c r="AH374" s="40" t="s">
        <v>3929</v>
      </c>
    </row>
    <row r="375" spans="1:34">
      <c r="A375" s="50"/>
      <c r="B375" s="45" t="str">
        <f t="shared" si="91"/>
        <v/>
      </c>
      <c r="C375" s="50"/>
      <c r="D375" s="45" t="str">
        <f t="shared" si="92"/>
        <v/>
      </c>
      <c r="E375" s="82"/>
      <c r="F375" s="45" t="str">
        <f t="shared" si="93"/>
        <v/>
      </c>
      <c r="G375" s="45" t="str">
        <f t="shared" si="94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95"/>
        <v/>
      </c>
      <c r="S375" s="40" t="str">
        <f t="shared" si="96"/>
        <v/>
      </c>
      <c r="T375" s="40" t="str">
        <f t="shared" si="97"/>
        <v/>
      </c>
      <c r="U375" s="40" t="str">
        <f t="shared" si="98"/>
        <v/>
      </c>
      <c r="AE375" s="90" t="s">
        <v>1137</v>
      </c>
      <c r="AF375" s="40" t="s">
        <v>1138</v>
      </c>
      <c r="AG375" s="40" t="str">
        <f t="shared" si="99"/>
        <v>A679078</v>
      </c>
      <c r="AH375" s="40" t="s">
        <v>3929</v>
      </c>
    </row>
    <row r="376" spans="1:34">
      <c r="A376" s="50"/>
      <c r="B376" s="45" t="str">
        <f t="shared" si="91"/>
        <v/>
      </c>
      <c r="C376" s="50"/>
      <c r="D376" s="45" t="str">
        <f t="shared" si="92"/>
        <v/>
      </c>
      <c r="E376" s="82"/>
      <c r="F376" s="45" t="str">
        <f t="shared" si="93"/>
        <v/>
      </c>
      <c r="G376" s="45" t="str">
        <f t="shared" si="94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95"/>
        <v/>
      </c>
      <c r="S376" s="40" t="str">
        <f t="shared" si="96"/>
        <v/>
      </c>
      <c r="T376" s="40" t="str">
        <f t="shared" si="97"/>
        <v/>
      </c>
      <c r="U376" s="40" t="str">
        <f t="shared" si="98"/>
        <v/>
      </c>
      <c r="AE376" s="90" t="s">
        <v>1139</v>
      </c>
      <c r="AF376" s="40" t="s">
        <v>1140</v>
      </c>
      <c r="AG376" s="40" t="str">
        <f t="shared" si="99"/>
        <v>A679078</v>
      </c>
      <c r="AH376" s="40" t="s">
        <v>3929</v>
      </c>
    </row>
    <row r="377" spans="1:34">
      <c r="A377" s="50"/>
      <c r="B377" s="45" t="str">
        <f t="shared" si="91"/>
        <v/>
      </c>
      <c r="C377" s="50"/>
      <c r="D377" s="45" t="str">
        <f t="shared" si="92"/>
        <v/>
      </c>
      <c r="E377" s="82"/>
      <c r="F377" s="45" t="str">
        <f t="shared" si="93"/>
        <v/>
      </c>
      <c r="G377" s="45" t="str">
        <f t="shared" si="94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95"/>
        <v/>
      </c>
      <c r="S377" s="40" t="str">
        <f t="shared" si="96"/>
        <v/>
      </c>
      <c r="T377" s="40" t="str">
        <f t="shared" si="97"/>
        <v/>
      </c>
      <c r="U377" s="40" t="str">
        <f t="shared" si="98"/>
        <v/>
      </c>
      <c r="AE377" s="90" t="s">
        <v>1141</v>
      </c>
      <c r="AF377" s="40" t="s">
        <v>1142</v>
      </c>
      <c r="AG377" s="40" t="str">
        <f t="shared" si="99"/>
        <v>A679078</v>
      </c>
      <c r="AH377" s="40" t="s">
        <v>3929</v>
      </c>
    </row>
    <row r="378" spans="1:34">
      <c r="A378" s="50"/>
      <c r="B378" s="45" t="str">
        <f t="shared" si="91"/>
        <v/>
      </c>
      <c r="C378" s="50"/>
      <c r="D378" s="45" t="str">
        <f t="shared" si="92"/>
        <v/>
      </c>
      <c r="E378" s="82"/>
      <c r="F378" s="45" t="str">
        <f t="shared" si="93"/>
        <v/>
      </c>
      <c r="G378" s="45" t="str">
        <f t="shared" si="94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95"/>
        <v/>
      </c>
      <c r="S378" s="40" t="str">
        <f t="shared" si="96"/>
        <v/>
      </c>
      <c r="T378" s="40" t="str">
        <f t="shared" si="97"/>
        <v/>
      </c>
      <c r="U378" s="40" t="str">
        <f t="shared" si="98"/>
        <v/>
      </c>
      <c r="AE378" s="90" t="s">
        <v>1143</v>
      </c>
      <c r="AF378" s="40" t="s">
        <v>1144</v>
      </c>
      <c r="AG378" s="40" t="str">
        <f t="shared" si="99"/>
        <v>A679078</v>
      </c>
      <c r="AH378" s="40" t="s">
        <v>3929</v>
      </c>
    </row>
    <row r="379" spans="1:34">
      <c r="A379" s="50"/>
      <c r="B379" s="45" t="str">
        <f t="shared" si="91"/>
        <v/>
      </c>
      <c r="C379" s="50"/>
      <c r="D379" s="45" t="str">
        <f t="shared" si="92"/>
        <v/>
      </c>
      <c r="E379" s="82"/>
      <c r="F379" s="45" t="str">
        <f t="shared" si="93"/>
        <v/>
      </c>
      <c r="G379" s="45" t="str">
        <f t="shared" si="94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95"/>
        <v/>
      </c>
      <c r="S379" s="40" t="str">
        <f t="shared" si="96"/>
        <v/>
      </c>
      <c r="T379" s="40" t="str">
        <f t="shared" si="97"/>
        <v/>
      </c>
      <c r="U379" s="40" t="str">
        <f t="shared" si="98"/>
        <v/>
      </c>
      <c r="AE379" s="90" t="s">
        <v>1145</v>
      </c>
      <c r="AF379" s="40" t="s">
        <v>1146</v>
      </c>
      <c r="AG379" s="40" t="str">
        <f t="shared" si="99"/>
        <v>A679078</v>
      </c>
      <c r="AH379" s="40" t="s">
        <v>3929</v>
      </c>
    </row>
    <row r="380" spans="1:34">
      <c r="A380" s="50"/>
      <c r="B380" s="45" t="str">
        <f t="shared" si="91"/>
        <v/>
      </c>
      <c r="C380" s="50"/>
      <c r="D380" s="45" t="str">
        <f t="shared" si="92"/>
        <v/>
      </c>
      <c r="E380" s="82"/>
      <c r="F380" s="45" t="str">
        <f t="shared" si="93"/>
        <v/>
      </c>
      <c r="G380" s="45" t="str">
        <f t="shared" si="94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95"/>
        <v/>
      </c>
      <c r="S380" s="40" t="str">
        <f t="shared" si="96"/>
        <v/>
      </c>
      <c r="T380" s="40" t="str">
        <f t="shared" si="97"/>
        <v/>
      </c>
      <c r="U380" s="40" t="str">
        <f t="shared" si="98"/>
        <v/>
      </c>
      <c r="AE380" s="90" t="s">
        <v>1147</v>
      </c>
      <c r="AF380" s="40" t="s">
        <v>1148</v>
      </c>
      <c r="AG380" s="40" t="str">
        <f t="shared" si="99"/>
        <v>A679078</v>
      </c>
      <c r="AH380" s="40" t="s">
        <v>3929</v>
      </c>
    </row>
    <row r="381" spans="1:34">
      <c r="A381" s="50"/>
      <c r="B381" s="45" t="str">
        <f t="shared" si="91"/>
        <v/>
      </c>
      <c r="C381" s="50"/>
      <c r="D381" s="45" t="str">
        <f t="shared" si="92"/>
        <v/>
      </c>
      <c r="E381" s="82"/>
      <c r="F381" s="45" t="str">
        <f t="shared" si="93"/>
        <v/>
      </c>
      <c r="G381" s="45" t="str">
        <f t="shared" si="94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95"/>
        <v/>
      </c>
      <c r="S381" s="40" t="str">
        <f t="shared" si="96"/>
        <v/>
      </c>
      <c r="T381" s="40" t="str">
        <f t="shared" si="97"/>
        <v/>
      </c>
      <c r="U381" s="40" t="str">
        <f t="shared" si="98"/>
        <v/>
      </c>
      <c r="AE381" s="90" t="s">
        <v>1755</v>
      </c>
      <c r="AF381" s="40" t="s">
        <v>1756</v>
      </c>
      <c r="AG381" s="40" t="str">
        <f t="shared" si="99"/>
        <v>A679078</v>
      </c>
      <c r="AH381" s="40" t="s">
        <v>3929</v>
      </c>
    </row>
    <row r="382" spans="1:34">
      <c r="A382" s="50"/>
      <c r="B382" s="45" t="str">
        <f t="shared" si="91"/>
        <v/>
      </c>
      <c r="C382" s="50"/>
      <c r="D382" s="45" t="str">
        <f t="shared" si="92"/>
        <v/>
      </c>
      <c r="E382" s="82"/>
      <c r="F382" s="45" t="str">
        <f t="shared" si="93"/>
        <v/>
      </c>
      <c r="G382" s="45" t="str">
        <f t="shared" si="94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95"/>
        <v/>
      </c>
      <c r="S382" s="40" t="str">
        <f t="shared" si="96"/>
        <v/>
      </c>
      <c r="T382" s="40" t="str">
        <f t="shared" si="97"/>
        <v/>
      </c>
      <c r="U382" s="40" t="str">
        <f t="shared" si="98"/>
        <v/>
      </c>
      <c r="AE382" s="90" t="s">
        <v>1757</v>
      </c>
      <c r="AF382" s="40" t="s">
        <v>1758</v>
      </c>
      <c r="AG382" s="40" t="str">
        <f t="shared" si="99"/>
        <v>A679078</v>
      </c>
      <c r="AH382" s="40" t="s">
        <v>3929</v>
      </c>
    </row>
    <row r="383" spans="1:34">
      <c r="A383" s="50"/>
      <c r="B383" s="45" t="str">
        <f t="shared" si="91"/>
        <v/>
      </c>
      <c r="C383" s="50"/>
      <c r="D383" s="45" t="str">
        <f t="shared" si="92"/>
        <v/>
      </c>
      <c r="E383" s="82"/>
      <c r="F383" s="45" t="str">
        <f t="shared" si="93"/>
        <v/>
      </c>
      <c r="G383" s="45" t="str">
        <f t="shared" si="94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95"/>
        <v/>
      </c>
      <c r="S383" s="40" t="str">
        <f t="shared" si="96"/>
        <v/>
      </c>
      <c r="T383" s="40" t="str">
        <f t="shared" si="97"/>
        <v/>
      </c>
      <c r="U383" s="40" t="str">
        <f t="shared" si="98"/>
        <v/>
      </c>
      <c r="AE383" s="90" t="s">
        <v>1759</v>
      </c>
      <c r="AF383" s="40" t="s">
        <v>1760</v>
      </c>
      <c r="AG383" s="40" t="str">
        <f t="shared" si="99"/>
        <v>A679078</v>
      </c>
      <c r="AH383" s="40" t="s">
        <v>3929</v>
      </c>
    </row>
    <row r="384" spans="1:34">
      <c r="A384" s="50"/>
      <c r="B384" s="45" t="str">
        <f t="shared" si="91"/>
        <v/>
      </c>
      <c r="C384" s="50"/>
      <c r="D384" s="45" t="str">
        <f t="shared" si="92"/>
        <v/>
      </c>
      <c r="E384" s="82"/>
      <c r="F384" s="45" t="str">
        <f t="shared" si="93"/>
        <v/>
      </c>
      <c r="G384" s="45" t="str">
        <f t="shared" si="94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95"/>
        <v/>
      </c>
      <c r="S384" s="40" t="str">
        <f t="shared" si="96"/>
        <v/>
      </c>
      <c r="T384" s="40" t="str">
        <f t="shared" si="97"/>
        <v/>
      </c>
      <c r="U384" s="40" t="str">
        <f t="shared" si="98"/>
        <v/>
      </c>
      <c r="AE384" s="90" t="s">
        <v>1761</v>
      </c>
      <c r="AF384" s="40" t="s">
        <v>1762</v>
      </c>
      <c r="AG384" s="40" t="str">
        <f t="shared" si="99"/>
        <v>A679078</v>
      </c>
      <c r="AH384" s="40" t="s">
        <v>3929</v>
      </c>
    </row>
    <row r="385" spans="1:34">
      <c r="A385" s="50"/>
      <c r="B385" s="45" t="str">
        <f t="shared" si="91"/>
        <v/>
      </c>
      <c r="C385" s="50"/>
      <c r="D385" s="45" t="str">
        <f t="shared" si="92"/>
        <v/>
      </c>
      <c r="E385" s="82"/>
      <c r="F385" s="45" t="str">
        <f t="shared" si="93"/>
        <v/>
      </c>
      <c r="G385" s="45" t="str">
        <f t="shared" si="94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95"/>
        <v/>
      </c>
      <c r="S385" s="40" t="str">
        <f t="shared" si="96"/>
        <v/>
      </c>
      <c r="T385" s="40" t="str">
        <f t="shared" si="97"/>
        <v/>
      </c>
      <c r="U385" s="40" t="str">
        <f t="shared" si="98"/>
        <v/>
      </c>
      <c r="AE385" s="90" t="s">
        <v>1763</v>
      </c>
      <c r="AF385" s="40" t="s">
        <v>1764</v>
      </c>
      <c r="AG385" s="40" t="str">
        <f t="shared" si="99"/>
        <v>A679078</v>
      </c>
      <c r="AH385" s="40" t="s">
        <v>3929</v>
      </c>
    </row>
    <row r="386" spans="1:34">
      <c r="A386" s="50"/>
      <c r="B386" s="45" t="str">
        <f t="shared" si="91"/>
        <v/>
      </c>
      <c r="C386" s="50"/>
      <c r="D386" s="45" t="str">
        <f t="shared" si="92"/>
        <v/>
      </c>
      <c r="E386" s="82"/>
      <c r="F386" s="45" t="str">
        <f t="shared" si="93"/>
        <v/>
      </c>
      <c r="G386" s="45" t="str">
        <f t="shared" si="94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95"/>
        <v/>
      </c>
      <c r="S386" s="40" t="str">
        <f t="shared" si="96"/>
        <v/>
      </c>
      <c r="T386" s="40" t="str">
        <f t="shared" si="97"/>
        <v/>
      </c>
      <c r="U386" s="40" t="str">
        <f t="shared" si="98"/>
        <v/>
      </c>
      <c r="AE386" s="90" t="s">
        <v>1765</v>
      </c>
      <c r="AF386" s="40" t="s">
        <v>1766</v>
      </c>
      <c r="AG386" s="40" t="str">
        <f t="shared" si="99"/>
        <v>A679078</v>
      </c>
      <c r="AH386" s="40" t="s">
        <v>3929</v>
      </c>
    </row>
    <row r="387" spans="1:34">
      <c r="A387" s="50"/>
      <c r="B387" s="45" t="str">
        <f t="shared" ref="B387:B450" si="100">IFERROR(VLOOKUP(A387,$V$6:$W$33,2,FALSE),"")</f>
        <v/>
      </c>
      <c r="C387" s="50"/>
      <c r="D387" s="45" t="str">
        <f t="shared" ref="D387:D450" si="101">IFERROR(VLOOKUP(C387,$Y$5:$AA$139,2,FALSE),"")</f>
        <v/>
      </c>
      <c r="E387" s="82"/>
      <c r="F387" s="45" t="str">
        <f t="shared" ref="F387:F450" si="102">IFERROR(VLOOKUP(E387,$AE$6:$AF$1100,2,FALSE),"")</f>
        <v/>
      </c>
      <c r="G387" s="45" t="str">
        <f t="shared" ref="G387:G450" si="103">IFERROR(VLOOKUP(E387,$AE$6:$AH$1100,4,FALSE),"")</f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95"/>
        <v/>
      </c>
      <c r="S387" s="40" t="str">
        <f t="shared" si="96"/>
        <v/>
      </c>
      <c r="T387" s="40" t="str">
        <f t="shared" si="97"/>
        <v/>
      </c>
      <c r="U387" s="40" t="str">
        <f t="shared" si="98"/>
        <v/>
      </c>
      <c r="AE387" s="90" t="s">
        <v>1767</v>
      </c>
      <c r="AF387" s="40" t="s">
        <v>1768</v>
      </c>
      <c r="AG387" s="40" t="str">
        <f t="shared" si="99"/>
        <v>A679078</v>
      </c>
      <c r="AH387" s="40" t="s">
        <v>3929</v>
      </c>
    </row>
    <row r="388" spans="1:34">
      <c r="A388" s="50"/>
      <c r="B388" s="45" t="str">
        <f t="shared" si="100"/>
        <v/>
      </c>
      <c r="C388" s="50"/>
      <c r="D388" s="45" t="str">
        <f t="shared" si="101"/>
        <v/>
      </c>
      <c r="E388" s="82"/>
      <c r="F388" s="45" t="str">
        <f t="shared" si="102"/>
        <v/>
      </c>
      <c r="G388" s="45" t="str">
        <f t="shared" si="103"/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si="95"/>
        <v/>
      </c>
      <c r="S388" s="40" t="str">
        <f t="shared" si="96"/>
        <v/>
      </c>
      <c r="T388" s="40" t="str">
        <f t="shared" si="97"/>
        <v/>
      </c>
      <c r="U388" s="40" t="str">
        <f t="shared" si="98"/>
        <v/>
      </c>
      <c r="AE388" s="90" t="s">
        <v>1769</v>
      </c>
      <c r="AF388" s="40" t="s">
        <v>1770</v>
      </c>
      <c r="AG388" s="40" t="str">
        <f t="shared" si="99"/>
        <v>A679078</v>
      </c>
      <c r="AH388" s="40" t="s">
        <v>3929</v>
      </c>
    </row>
    <row r="389" spans="1:34">
      <c r="A389" s="50"/>
      <c r="B389" s="45" t="str">
        <f t="shared" si="100"/>
        <v/>
      </c>
      <c r="C389" s="50"/>
      <c r="D389" s="45" t="str">
        <f t="shared" si="101"/>
        <v/>
      </c>
      <c r="E389" s="82"/>
      <c r="F389" s="45" t="str">
        <f t="shared" si="102"/>
        <v/>
      </c>
      <c r="G389" s="45" t="str">
        <f t="shared" si="103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95"/>
        <v/>
      </c>
      <c r="S389" s="40" t="str">
        <f t="shared" si="96"/>
        <v/>
      </c>
      <c r="T389" s="40" t="str">
        <f t="shared" si="97"/>
        <v/>
      </c>
      <c r="U389" s="40" t="str">
        <f t="shared" si="98"/>
        <v/>
      </c>
      <c r="AE389" s="90" t="s">
        <v>1771</v>
      </c>
      <c r="AF389" s="40" t="s">
        <v>1772</v>
      </c>
      <c r="AG389" s="40" t="str">
        <f t="shared" si="99"/>
        <v>A679078</v>
      </c>
      <c r="AH389" s="40" t="s">
        <v>3929</v>
      </c>
    </row>
    <row r="390" spans="1:34">
      <c r="A390" s="50"/>
      <c r="B390" s="45" t="str">
        <f t="shared" si="100"/>
        <v/>
      </c>
      <c r="C390" s="50"/>
      <c r="D390" s="45" t="str">
        <f t="shared" si="101"/>
        <v/>
      </c>
      <c r="E390" s="82"/>
      <c r="F390" s="45" t="str">
        <f t="shared" si="102"/>
        <v/>
      </c>
      <c r="G390" s="45" t="str">
        <f t="shared" si="103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95"/>
        <v/>
      </c>
      <c r="S390" s="40" t="str">
        <f t="shared" si="96"/>
        <v/>
      </c>
      <c r="T390" s="40" t="str">
        <f t="shared" si="97"/>
        <v/>
      </c>
      <c r="U390" s="40" t="str">
        <f t="shared" si="98"/>
        <v/>
      </c>
      <c r="AE390" s="90" t="s">
        <v>1773</v>
      </c>
      <c r="AF390" s="40" t="s">
        <v>1774</v>
      </c>
      <c r="AG390" s="40" t="str">
        <f t="shared" si="99"/>
        <v>A679078</v>
      </c>
      <c r="AH390" s="40" t="s">
        <v>3929</v>
      </c>
    </row>
    <row r="391" spans="1:34">
      <c r="A391" s="50"/>
      <c r="B391" s="45" t="str">
        <f t="shared" si="100"/>
        <v/>
      </c>
      <c r="C391" s="50"/>
      <c r="D391" s="45" t="str">
        <f t="shared" si="101"/>
        <v/>
      </c>
      <c r="E391" s="82"/>
      <c r="F391" s="45" t="str">
        <f t="shared" si="102"/>
        <v/>
      </c>
      <c r="G391" s="45" t="str">
        <f t="shared" si="103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95"/>
        <v/>
      </c>
      <c r="S391" s="40" t="str">
        <f t="shared" si="96"/>
        <v/>
      </c>
      <c r="T391" s="40" t="str">
        <f t="shared" si="97"/>
        <v/>
      </c>
      <c r="U391" s="40" t="str">
        <f t="shared" si="98"/>
        <v/>
      </c>
      <c r="AE391" s="90" t="s">
        <v>1775</v>
      </c>
      <c r="AF391" s="40" t="s">
        <v>1776</v>
      </c>
      <c r="AG391" s="40" t="str">
        <f t="shared" si="99"/>
        <v>A679078</v>
      </c>
      <c r="AH391" s="40" t="s">
        <v>3929</v>
      </c>
    </row>
    <row r="392" spans="1:34">
      <c r="A392" s="50"/>
      <c r="B392" s="45" t="str">
        <f t="shared" si="100"/>
        <v/>
      </c>
      <c r="C392" s="50"/>
      <c r="D392" s="45" t="str">
        <f t="shared" si="101"/>
        <v/>
      </c>
      <c r="E392" s="82"/>
      <c r="F392" s="45" t="str">
        <f t="shared" si="102"/>
        <v/>
      </c>
      <c r="G392" s="45" t="str">
        <f t="shared" si="103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95"/>
        <v/>
      </c>
      <c r="S392" s="40" t="str">
        <f t="shared" si="96"/>
        <v/>
      </c>
      <c r="T392" s="40" t="str">
        <f t="shared" si="97"/>
        <v/>
      </c>
      <c r="U392" s="40" t="str">
        <f t="shared" si="98"/>
        <v/>
      </c>
      <c r="AE392" s="90" t="s">
        <v>1777</v>
      </c>
      <c r="AF392" s="40" t="s">
        <v>1778</v>
      </c>
      <c r="AG392" s="40" t="str">
        <f t="shared" si="99"/>
        <v>A679078</v>
      </c>
      <c r="AH392" s="40" t="s">
        <v>3929</v>
      </c>
    </row>
    <row r="393" spans="1:34">
      <c r="A393" s="50"/>
      <c r="B393" s="45" t="str">
        <f t="shared" si="100"/>
        <v/>
      </c>
      <c r="C393" s="50"/>
      <c r="D393" s="45" t="str">
        <f t="shared" si="101"/>
        <v/>
      </c>
      <c r="E393" s="82"/>
      <c r="F393" s="45" t="str">
        <f t="shared" si="102"/>
        <v/>
      </c>
      <c r="G393" s="45" t="str">
        <f t="shared" si="103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95"/>
        <v/>
      </c>
      <c r="S393" s="40" t="str">
        <f t="shared" si="96"/>
        <v/>
      </c>
      <c r="T393" s="40" t="str">
        <f t="shared" si="97"/>
        <v/>
      </c>
      <c r="U393" s="40" t="str">
        <f t="shared" si="98"/>
        <v/>
      </c>
      <c r="AE393" s="90" t="s">
        <v>1779</v>
      </c>
      <c r="AF393" s="40" t="s">
        <v>1780</v>
      </c>
      <c r="AG393" s="40" t="str">
        <f t="shared" si="99"/>
        <v>A679078</v>
      </c>
      <c r="AH393" s="40" t="s">
        <v>3929</v>
      </c>
    </row>
    <row r="394" spans="1:34">
      <c r="A394" s="50"/>
      <c r="B394" s="45" t="str">
        <f t="shared" si="100"/>
        <v/>
      </c>
      <c r="C394" s="50"/>
      <c r="D394" s="45" t="str">
        <f t="shared" si="101"/>
        <v/>
      </c>
      <c r="E394" s="82"/>
      <c r="F394" s="45" t="str">
        <f t="shared" si="102"/>
        <v/>
      </c>
      <c r="G394" s="45" t="str">
        <f t="shared" si="103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95"/>
        <v/>
      </c>
      <c r="S394" s="40" t="str">
        <f t="shared" si="96"/>
        <v/>
      </c>
      <c r="T394" s="40" t="str">
        <f t="shared" si="97"/>
        <v/>
      </c>
      <c r="U394" s="40" t="str">
        <f t="shared" si="98"/>
        <v/>
      </c>
      <c r="AE394" s="90" t="s">
        <v>1781</v>
      </c>
      <c r="AF394" s="40" t="s">
        <v>1782</v>
      </c>
      <c r="AG394" s="40" t="str">
        <f t="shared" si="99"/>
        <v>A679078</v>
      </c>
      <c r="AH394" s="40" t="s">
        <v>3929</v>
      </c>
    </row>
    <row r="395" spans="1:34">
      <c r="A395" s="50"/>
      <c r="B395" s="45" t="str">
        <f t="shared" si="100"/>
        <v/>
      </c>
      <c r="C395" s="50"/>
      <c r="D395" s="45" t="str">
        <f t="shared" si="101"/>
        <v/>
      </c>
      <c r="E395" s="82"/>
      <c r="F395" s="45" t="str">
        <f t="shared" si="102"/>
        <v/>
      </c>
      <c r="G395" s="45" t="str">
        <f t="shared" si="103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95"/>
        <v/>
      </c>
      <c r="S395" s="40" t="str">
        <f t="shared" si="96"/>
        <v/>
      </c>
      <c r="T395" s="40" t="str">
        <f t="shared" si="97"/>
        <v/>
      </c>
      <c r="U395" s="40" t="str">
        <f t="shared" si="98"/>
        <v/>
      </c>
      <c r="AE395" s="90" t="s">
        <v>1783</v>
      </c>
      <c r="AF395" s="40" t="s">
        <v>1784</v>
      </c>
      <c r="AG395" s="40" t="str">
        <f t="shared" si="99"/>
        <v>A679078</v>
      </c>
      <c r="AH395" s="40" t="s">
        <v>3929</v>
      </c>
    </row>
    <row r="396" spans="1:34">
      <c r="A396" s="50"/>
      <c r="B396" s="45" t="str">
        <f t="shared" si="100"/>
        <v/>
      </c>
      <c r="C396" s="50"/>
      <c r="D396" s="45" t="str">
        <f t="shared" si="101"/>
        <v/>
      </c>
      <c r="E396" s="82"/>
      <c r="F396" s="45" t="str">
        <f t="shared" si="102"/>
        <v/>
      </c>
      <c r="G396" s="45" t="str">
        <f t="shared" si="103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95"/>
        <v/>
      </c>
      <c r="S396" s="40" t="str">
        <f t="shared" si="96"/>
        <v/>
      </c>
      <c r="T396" s="40" t="str">
        <f t="shared" si="97"/>
        <v/>
      </c>
      <c r="U396" s="40" t="str">
        <f t="shared" si="98"/>
        <v/>
      </c>
      <c r="AE396" s="90" t="s">
        <v>1785</v>
      </c>
      <c r="AF396" s="40" t="s">
        <v>1786</v>
      </c>
      <c r="AG396" s="40" t="str">
        <f t="shared" si="99"/>
        <v>A679078</v>
      </c>
      <c r="AH396" s="40" t="s">
        <v>3929</v>
      </c>
    </row>
    <row r="397" spans="1:34">
      <c r="A397" s="50"/>
      <c r="B397" s="45" t="str">
        <f t="shared" si="100"/>
        <v/>
      </c>
      <c r="C397" s="50"/>
      <c r="D397" s="45" t="str">
        <f t="shared" si="101"/>
        <v/>
      </c>
      <c r="E397" s="82"/>
      <c r="F397" s="45" t="str">
        <f t="shared" si="102"/>
        <v/>
      </c>
      <c r="G397" s="45" t="str">
        <f t="shared" si="103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95"/>
        <v/>
      </c>
      <c r="S397" s="40" t="str">
        <f t="shared" si="96"/>
        <v/>
      </c>
      <c r="T397" s="40" t="str">
        <f t="shared" si="97"/>
        <v/>
      </c>
      <c r="U397" s="40" t="str">
        <f t="shared" si="98"/>
        <v/>
      </c>
      <c r="AE397" s="90" t="s">
        <v>1787</v>
      </c>
      <c r="AF397" s="40" t="s">
        <v>1788</v>
      </c>
      <c r="AG397" s="40" t="str">
        <f t="shared" si="99"/>
        <v>A679078</v>
      </c>
      <c r="AH397" s="40" t="s">
        <v>3929</v>
      </c>
    </row>
    <row r="398" spans="1:34">
      <c r="A398" s="50"/>
      <c r="B398" s="45" t="str">
        <f t="shared" si="100"/>
        <v/>
      </c>
      <c r="C398" s="50"/>
      <c r="D398" s="45" t="str">
        <f t="shared" si="101"/>
        <v/>
      </c>
      <c r="E398" s="82"/>
      <c r="F398" s="45" t="str">
        <f t="shared" si="102"/>
        <v/>
      </c>
      <c r="G398" s="45" t="str">
        <f t="shared" si="103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ref="R398:R461" si="104">LEFT(C398,3)</f>
        <v/>
      </c>
      <c r="S398" s="40" t="str">
        <f t="shared" ref="S398:S461" si="105">LEFT(C398,2)</f>
        <v/>
      </c>
      <c r="T398" s="40" t="str">
        <f t="shared" ref="T398:T461" si="106">MID(G398,2,2)</f>
        <v/>
      </c>
      <c r="U398" s="40" t="str">
        <f t="shared" ref="U398:U461" si="107">LEFT(C398,1)</f>
        <v/>
      </c>
      <c r="AE398" s="90" t="s">
        <v>1789</v>
      </c>
      <c r="AF398" s="40" t="s">
        <v>1790</v>
      </c>
      <c r="AG398" s="40" t="str">
        <f t="shared" si="99"/>
        <v>A679078</v>
      </c>
      <c r="AH398" s="40" t="s">
        <v>3929</v>
      </c>
    </row>
    <row r="399" spans="1:34">
      <c r="A399" s="50"/>
      <c r="B399" s="45" t="str">
        <f t="shared" si="100"/>
        <v/>
      </c>
      <c r="C399" s="50"/>
      <c r="D399" s="45" t="str">
        <f t="shared" si="101"/>
        <v/>
      </c>
      <c r="E399" s="82"/>
      <c r="F399" s="45" t="str">
        <f t="shared" si="102"/>
        <v/>
      </c>
      <c r="G399" s="45" t="str">
        <f t="shared" si="103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104"/>
        <v/>
      </c>
      <c r="S399" s="40" t="str">
        <f t="shared" si="105"/>
        <v/>
      </c>
      <c r="T399" s="40" t="str">
        <f t="shared" si="106"/>
        <v/>
      </c>
      <c r="U399" s="40" t="str">
        <f t="shared" si="107"/>
        <v/>
      </c>
      <c r="AE399" s="90" t="s">
        <v>1791</v>
      </c>
      <c r="AF399" s="40" t="s">
        <v>1792</v>
      </c>
      <c r="AG399" s="40" t="str">
        <f t="shared" si="99"/>
        <v>A679078</v>
      </c>
      <c r="AH399" s="40" t="s">
        <v>3929</v>
      </c>
    </row>
    <row r="400" spans="1:34">
      <c r="A400" s="50"/>
      <c r="B400" s="45" t="str">
        <f t="shared" si="100"/>
        <v/>
      </c>
      <c r="C400" s="50"/>
      <c r="D400" s="45" t="str">
        <f t="shared" si="101"/>
        <v/>
      </c>
      <c r="E400" s="82"/>
      <c r="F400" s="45" t="str">
        <f t="shared" si="102"/>
        <v/>
      </c>
      <c r="G400" s="45" t="str">
        <f t="shared" si="103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104"/>
        <v/>
      </c>
      <c r="S400" s="40" t="str">
        <f t="shared" si="105"/>
        <v/>
      </c>
      <c r="T400" s="40" t="str">
        <f t="shared" si="106"/>
        <v/>
      </c>
      <c r="U400" s="40" t="str">
        <f t="shared" si="107"/>
        <v/>
      </c>
      <c r="AE400" s="90" t="s">
        <v>1793</v>
      </c>
      <c r="AF400" s="40" t="s">
        <v>1794</v>
      </c>
      <c r="AG400" s="40" t="str">
        <f t="shared" si="99"/>
        <v>A679078</v>
      </c>
      <c r="AH400" s="40" t="s">
        <v>3929</v>
      </c>
    </row>
    <row r="401" spans="1:34">
      <c r="A401" s="50"/>
      <c r="B401" s="45" t="str">
        <f t="shared" si="100"/>
        <v/>
      </c>
      <c r="C401" s="50"/>
      <c r="D401" s="45" t="str">
        <f t="shared" si="101"/>
        <v/>
      </c>
      <c r="E401" s="82"/>
      <c r="F401" s="45" t="str">
        <f t="shared" si="102"/>
        <v/>
      </c>
      <c r="G401" s="45" t="str">
        <f t="shared" si="103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104"/>
        <v/>
      </c>
      <c r="S401" s="40" t="str">
        <f t="shared" si="105"/>
        <v/>
      </c>
      <c r="T401" s="40" t="str">
        <f t="shared" si="106"/>
        <v/>
      </c>
      <c r="U401" s="40" t="str">
        <f t="shared" si="107"/>
        <v/>
      </c>
      <c r="AE401" s="90" t="s">
        <v>1795</v>
      </c>
      <c r="AF401" s="40" t="s">
        <v>1796</v>
      </c>
      <c r="AG401" s="40" t="str">
        <f t="shared" si="99"/>
        <v>A679078</v>
      </c>
      <c r="AH401" s="40" t="s">
        <v>3929</v>
      </c>
    </row>
    <row r="402" spans="1:34">
      <c r="A402" s="50"/>
      <c r="B402" s="45" t="str">
        <f t="shared" si="100"/>
        <v/>
      </c>
      <c r="C402" s="50"/>
      <c r="D402" s="45" t="str">
        <f t="shared" si="101"/>
        <v/>
      </c>
      <c r="E402" s="82"/>
      <c r="F402" s="45" t="str">
        <f t="shared" si="102"/>
        <v/>
      </c>
      <c r="G402" s="45" t="str">
        <f t="shared" si="103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104"/>
        <v/>
      </c>
      <c r="S402" s="40" t="str">
        <f t="shared" si="105"/>
        <v/>
      </c>
      <c r="T402" s="40" t="str">
        <f t="shared" si="106"/>
        <v/>
      </c>
      <c r="U402" s="40" t="str">
        <f t="shared" si="107"/>
        <v/>
      </c>
      <c r="AE402" s="90" t="s">
        <v>1797</v>
      </c>
      <c r="AF402" s="40" t="s">
        <v>1798</v>
      </c>
      <c r="AG402" s="40" t="str">
        <f t="shared" ref="AG402:AG465" si="108">LEFT(AE402,7)</f>
        <v>A679078</v>
      </c>
      <c r="AH402" s="40" t="s">
        <v>3929</v>
      </c>
    </row>
    <row r="403" spans="1:34">
      <c r="A403" s="50"/>
      <c r="B403" s="45" t="str">
        <f t="shared" si="100"/>
        <v/>
      </c>
      <c r="C403" s="50"/>
      <c r="D403" s="45" t="str">
        <f t="shared" si="101"/>
        <v/>
      </c>
      <c r="E403" s="82"/>
      <c r="F403" s="45" t="str">
        <f t="shared" si="102"/>
        <v/>
      </c>
      <c r="G403" s="45" t="str">
        <f t="shared" si="103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104"/>
        <v/>
      </c>
      <c r="S403" s="40" t="str">
        <f t="shared" si="105"/>
        <v/>
      </c>
      <c r="T403" s="40" t="str">
        <f t="shared" si="106"/>
        <v/>
      </c>
      <c r="U403" s="40" t="str">
        <f t="shared" si="107"/>
        <v/>
      </c>
      <c r="AE403" s="90" t="s">
        <v>1799</v>
      </c>
      <c r="AF403" s="40" t="s">
        <v>1800</v>
      </c>
      <c r="AG403" s="40" t="str">
        <f t="shared" si="108"/>
        <v>A679078</v>
      </c>
      <c r="AH403" s="40" t="s">
        <v>3929</v>
      </c>
    </row>
    <row r="404" spans="1:34">
      <c r="A404" s="50"/>
      <c r="B404" s="45" t="str">
        <f t="shared" si="100"/>
        <v/>
      </c>
      <c r="C404" s="50"/>
      <c r="D404" s="45" t="str">
        <f t="shared" si="101"/>
        <v/>
      </c>
      <c r="E404" s="82"/>
      <c r="F404" s="45" t="str">
        <f t="shared" si="102"/>
        <v/>
      </c>
      <c r="G404" s="45" t="str">
        <f t="shared" si="103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104"/>
        <v/>
      </c>
      <c r="S404" s="40" t="str">
        <f t="shared" si="105"/>
        <v/>
      </c>
      <c r="T404" s="40" t="str">
        <f t="shared" si="106"/>
        <v/>
      </c>
      <c r="U404" s="40" t="str">
        <f t="shared" si="107"/>
        <v/>
      </c>
      <c r="AE404" s="90" t="s">
        <v>1801</v>
      </c>
      <c r="AF404" s="40" t="s">
        <v>1802</v>
      </c>
      <c r="AG404" s="40" t="str">
        <f t="shared" si="108"/>
        <v>A679078</v>
      </c>
      <c r="AH404" s="40" t="s">
        <v>3929</v>
      </c>
    </row>
    <row r="405" spans="1:34">
      <c r="A405" s="50"/>
      <c r="B405" s="45" t="str">
        <f t="shared" si="100"/>
        <v/>
      </c>
      <c r="C405" s="50"/>
      <c r="D405" s="45" t="str">
        <f t="shared" si="101"/>
        <v/>
      </c>
      <c r="E405" s="82"/>
      <c r="F405" s="45" t="str">
        <f t="shared" si="102"/>
        <v/>
      </c>
      <c r="G405" s="45" t="str">
        <f t="shared" si="103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104"/>
        <v/>
      </c>
      <c r="S405" s="40" t="str">
        <f t="shared" si="105"/>
        <v/>
      </c>
      <c r="T405" s="40" t="str">
        <f t="shared" si="106"/>
        <v/>
      </c>
      <c r="U405" s="40" t="str">
        <f t="shared" si="107"/>
        <v/>
      </c>
      <c r="AE405" s="90" t="s">
        <v>1803</v>
      </c>
      <c r="AF405" s="40" t="s">
        <v>1804</v>
      </c>
      <c r="AG405" s="40" t="str">
        <f t="shared" si="108"/>
        <v>A679078</v>
      </c>
      <c r="AH405" s="40" t="s">
        <v>3929</v>
      </c>
    </row>
    <row r="406" spans="1:34">
      <c r="A406" s="50"/>
      <c r="B406" s="45" t="str">
        <f t="shared" si="100"/>
        <v/>
      </c>
      <c r="C406" s="50"/>
      <c r="D406" s="45" t="str">
        <f t="shared" si="101"/>
        <v/>
      </c>
      <c r="E406" s="82"/>
      <c r="F406" s="45" t="str">
        <f t="shared" si="102"/>
        <v/>
      </c>
      <c r="G406" s="45" t="str">
        <f t="shared" si="103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104"/>
        <v/>
      </c>
      <c r="S406" s="40" t="str">
        <f t="shared" si="105"/>
        <v/>
      </c>
      <c r="T406" s="40" t="str">
        <f t="shared" si="106"/>
        <v/>
      </c>
      <c r="U406" s="40" t="str">
        <f t="shared" si="107"/>
        <v/>
      </c>
      <c r="AE406" s="90" t="s">
        <v>1806</v>
      </c>
      <c r="AF406" s="40" t="s">
        <v>1807</v>
      </c>
      <c r="AG406" s="40" t="str">
        <f t="shared" si="108"/>
        <v>A679078</v>
      </c>
      <c r="AH406" s="40" t="s">
        <v>3929</v>
      </c>
    </row>
    <row r="407" spans="1:34">
      <c r="A407" s="50"/>
      <c r="B407" s="45" t="str">
        <f t="shared" si="100"/>
        <v/>
      </c>
      <c r="C407" s="50"/>
      <c r="D407" s="45" t="str">
        <f t="shared" si="101"/>
        <v/>
      </c>
      <c r="E407" s="82"/>
      <c r="F407" s="45" t="str">
        <f t="shared" si="102"/>
        <v/>
      </c>
      <c r="G407" s="45" t="str">
        <f t="shared" si="103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104"/>
        <v/>
      </c>
      <c r="S407" s="40" t="str">
        <f t="shared" si="105"/>
        <v/>
      </c>
      <c r="T407" s="40" t="str">
        <f t="shared" si="106"/>
        <v/>
      </c>
      <c r="U407" s="40" t="str">
        <f t="shared" si="107"/>
        <v/>
      </c>
      <c r="AE407" s="90" t="s">
        <v>1808</v>
      </c>
      <c r="AF407" s="40" t="s">
        <v>1809</v>
      </c>
      <c r="AG407" s="40" t="str">
        <f t="shared" si="108"/>
        <v>A679078</v>
      </c>
      <c r="AH407" s="40" t="s">
        <v>3929</v>
      </c>
    </row>
    <row r="408" spans="1:34">
      <c r="A408" s="50"/>
      <c r="B408" s="45" t="str">
        <f t="shared" si="100"/>
        <v/>
      </c>
      <c r="C408" s="50"/>
      <c r="D408" s="45" t="str">
        <f t="shared" si="101"/>
        <v/>
      </c>
      <c r="E408" s="82"/>
      <c r="F408" s="45" t="str">
        <f t="shared" si="102"/>
        <v/>
      </c>
      <c r="G408" s="45" t="str">
        <f t="shared" si="103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104"/>
        <v/>
      </c>
      <c r="S408" s="40" t="str">
        <f t="shared" si="105"/>
        <v/>
      </c>
      <c r="T408" s="40" t="str">
        <f t="shared" si="106"/>
        <v/>
      </c>
      <c r="U408" s="40" t="str">
        <f t="shared" si="107"/>
        <v/>
      </c>
      <c r="AE408" s="90" t="s">
        <v>1810</v>
      </c>
      <c r="AF408" s="40" t="s">
        <v>1811</v>
      </c>
      <c r="AG408" s="40" t="str">
        <f t="shared" si="108"/>
        <v>A679078</v>
      </c>
      <c r="AH408" s="40" t="s">
        <v>3929</v>
      </c>
    </row>
    <row r="409" spans="1:34">
      <c r="A409" s="50"/>
      <c r="B409" s="45" t="str">
        <f t="shared" si="100"/>
        <v/>
      </c>
      <c r="C409" s="50"/>
      <c r="D409" s="45" t="str">
        <f t="shared" si="101"/>
        <v/>
      </c>
      <c r="E409" s="82"/>
      <c r="F409" s="45" t="str">
        <f t="shared" si="102"/>
        <v/>
      </c>
      <c r="G409" s="45" t="str">
        <f t="shared" si="103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104"/>
        <v/>
      </c>
      <c r="S409" s="40" t="str">
        <f t="shared" si="105"/>
        <v/>
      </c>
      <c r="T409" s="40" t="str">
        <f t="shared" si="106"/>
        <v/>
      </c>
      <c r="U409" s="40" t="str">
        <f t="shared" si="107"/>
        <v/>
      </c>
      <c r="AE409" s="90" t="s">
        <v>1812</v>
      </c>
      <c r="AF409" s="40" t="s">
        <v>1813</v>
      </c>
      <c r="AG409" s="40" t="str">
        <f t="shared" si="108"/>
        <v>A679078</v>
      </c>
      <c r="AH409" s="40" t="s">
        <v>3929</v>
      </c>
    </row>
    <row r="410" spans="1:34">
      <c r="A410" s="50"/>
      <c r="B410" s="45" t="str">
        <f t="shared" si="100"/>
        <v/>
      </c>
      <c r="C410" s="50"/>
      <c r="D410" s="45" t="str">
        <f t="shared" si="101"/>
        <v/>
      </c>
      <c r="E410" s="82"/>
      <c r="F410" s="45" t="str">
        <f t="shared" si="102"/>
        <v/>
      </c>
      <c r="G410" s="45" t="str">
        <f t="shared" si="103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104"/>
        <v/>
      </c>
      <c r="S410" s="40" t="str">
        <f t="shared" si="105"/>
        <v/>
      </c>
      <c r="T410" s="40" t="str">
        <f t="shared" si="106"/>
        <v/>
      </c>
      <c r="U410" s="40" t="str">
        <f t="shared" si="107"/>
        <v/>
      </c>
      <c r="AE410" s="90" t="s">
        <v>1814</v>
      </c>
      <c r="AF410" s="40" t="s">
        <v>1815</v>
      </c>
      <c r="AG410" s="40" t="str">
        <f t="shared" si="108"/>
        <v>A679078</v>
      </c>
      <c r="AH410" s="40" t="s">
        <v>3929</v>
      </c>
    </row>
    <row r="411" spans="1:34">
      <c r="A411" s="50"/>
      <c r="B411" s="45" t="str">
        <f t="shared" si="100"/>
        <v/>
      </c>
      <c r="C411" s="50"/>
      <c r="D411" s="45" t="str">
        <f t="shared" si="101"/>
        <v/>
      </c>
      <c r="E411" s="82"/>
      <c r="F411" s="45" t="str">
        <f t="shared" si="102"/>
        <v/>
      </c>
      <c r="G411" s="45" t="str">
        <f t="shared" si="103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104"/>
        <v/>
      </c>
      <c r="S411" s="40" t="str">
        <f t="shared" si="105"/>
        <v/>
      </c>
      <c r="T411" s="40" t="str">
        <f t="shared" si="106"/>
        <v/>
      </c>
      <c r="U411" s="40" t="str">
        <f t="shared" si="107"/>
        <v/>
      </c>
      <c r="AE411" s="90" t="s">
        <v>1816</v>
      </c>
      <c r="AF411" s="40" t="s">
        <v>1817</v>
      </c>
      <c r="AG411" s="40" t="str">
        <f t="shared" si="108"/>
        <v>A679078</v>
      </c>
      <c r="AH411" s="40" t="s">
        <v>3929</v>
      </c>
    </row>
    <row r="412" spans="1:34">
      <c r="A412" s="50"/>
      <c r="B412" s="45" t="str">
        <f t="shared" si="100"/>
        <v/>
      </c>
      <c r="C412" s="50"/>
      <c r="D412" s="45" t="str">
        <f t="shared" si="101"/>
        <v/>
      </c>
      <c r="E412" s="82"/>
      <c r="F412" s="45" t="str">
        <f t="shared" si="102"/>
        <v/>
      </c>
      <c r="G412" s="45" t="str">
        <f t="shared" si="103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104"/>
        <v/>
      </c>
      <c r="S412" s="40" t="str">
        <f t="shared" si="105"/>
        <v/>
      </c>
      <c r="T412" s="40" t="str">
        <f t="shared" si="106"/>
        <v/>
      </c>
      <c r="U412" s="40" t="str">
        <f t="shared" si="107"/>
        <v/>
      </c>
      <c r="AE412" s="90" t="s">
        <v>1818</v>
      </c>
      <c r="AF412" s="40" t="s">
        <v>1819</v>
      </c>
      <c r="AG412" s="40" t="str">
        <f t="shared" si="108"/>
        <v>A679078</v>
      </c>
      <c r="AH412" s="40" t="s">
        <v>3929</v>
      </c>
    </row>
    <row r="413" spans="1:34">
      <c r="A413" s="50"/>
      <c r="B413" s="45" t="str">
        <f t="shared" si="100"/>
        <v/>
      </c>
      <c r="C413" s="50"/>
      <c r="D413" s="45" t="str">
        <f t="shared" si="101"/>
        <v/>
      </c>
      <c r="E413" s="82"/>
      <c r="F413" s="45" t="str">
        <f t="shared" si="102"/>
        <v/>
      </c>
      <c r="G413" s="45" t="str">
        <f t="shared" si="103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104"/>
        <v/>
      </c>
      <c r="S413" s="40" t="str">
        <f t="shared" si="105"/>
        <v/>
      </c>
      <c r="T413" s="40" t="str">
        <f t="shared" si="106"/>
        <v/>
      </c>
      <c r="U413" s="40" t="str">
        <f t="shared" si="107"/>
        <v/>
      </c>
      <c r="AE413" s="90" t="s">
        <v>1820</v>
      </c>
      <c r="AF413" s="40" t="s">
        <v>1821</v>
      </c>
      <c r="AG413" s="40" t="str">
        <f t="shared" si="108"/>
        <v>A679078</v>
      </c>
      <c r="AH413" s="40" t="s">
        <v>3929</v>
      </c>
    </row>
    <row r="414" spans="1:34">
      <c r="A414" s="50"/>
      <c r="B414" s="45" t="str">
        <f t="shared" si="100"/>
        <v/>
      </c>
      <c r="C414" s="50"/>
      <c r="D414" s="45" t="str">
        <f t="shared" si="101"/>
        <v/>
      </c>
      <c r="E414" s="82"/>
      <c r="F414" s="45" t="str">
        <f t="shared" si="102"/>
        <v/>
      </c>
      <c r="G414" s="45" t="str">
        <f t="shared" si="103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104"/>
        <v/>
      </c>
      <c r="S414" s="40" t="str">
        <f t="shared" si="105"/>
        <v/>
      </c>
      <c r="T414" s="40" t="str">
        <f t="shared" si="106"/>
        <v/>
      </c>
      <c r="U414" s="40" t="str">
        <f t="shared" si="107"/>
        <v/>
      </c>
      <c r="AE414" s="90" t="s">
        <v>1822</v>
      </c>
      <c r="AF414" s="40" t="s">
        <v>1823</v>
      </c>
      <c r="AG414" s="40" t="str">
        <f t="shared" si="108"/>
        <v>A679078</v>
      </c>
      <c r="AH414" s="40" t="s">
        <v>3929</v>
      </c>
    </row>
    <row r="415" spans="1:34">
      <c r="A415" s="50"/>
      <c r="B415" s="45" t="str">
        <f t="shared" si="100"/>
        <v/>
      </c>
      <c r="C415" s="50"/>
      <c r="D415" s="45" t="str">
        <f t="shared" si="101"/>
        <v/>
      </c>
      <c r="E415" s="82"/>
      <c r="F415" s="45" t="str">
        <f t="shared" si="102"/>
        <v/>
      </c>
      <c r="G415" s="45" t="str">
        <f t="shared" si="103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104"/>
        <v/>
      </c>
      <c r="S415" s="40" t="str">
        <f t="shared" si="105"/>
        <v/>
      </c>
      <c r="T415" s="40" t="str">
        <f t="shared" si="106"/>
        <v/>
      </c>
      <c r="U415" s="40" t="str">
        <f t="shared" si="107"/>
        <v/>
      </c>
      <c r="AE415" s="90" t="s">
        <v>1824</v>
      </c>
      <c r="AF415" s="40" t="s">
        <v>1825</v>
      </c>
      <c r="AG415" s="40" t="str">
        <f t="shared" si="108"/>
        <v>A679078</v>
      </c>
      <c r="AH415" s="40" t="s">
        <v>3929</v>
      </c>
    </row>
    <row r="416" spans="1:34">
      <c r="A416" s="50"/>
      <c r="B416" s="45" t="str">
        <f t="shared" si="100"/>
        <v/>
      </c>
      <c r="C416" s="50"/>
      <c r="D416" s="45" t="str">
        <f t="shared" si="101"/>
        <v/>
      </c>
      <c r="E416" s="82"/>
      <c r="F416" s="45" t="str">
        <f t="shared" si="102"/>
        <v/>
      </c>
      <c r="G416" s="45" t="str">
        <f t="shared" si="103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104"/>
        <v/>
      </c>
      <c r="S416" s="40" t="str">
        <f t="shared" si="105"/>
        <v/>
      </c>
      <c r="T416" s="40" t="str">
        <f t="shared" si="106"/>
        <v/>
      </c>
      <c r="U416" s="40" t="str">
        <f t="shared" si="107"/>
        <v/>
      </c>
      <c r="AE416" s="90" t="s">
        <v>1826</v>
      </c>
      <c r="AF416" s="40" t="s">
        <v>1827</v>
      </c>
      <c r="AG416" s="40" t="str">
        <f t="shared" si="108"/>
        <v>A679078</v>
      </c>
      <c r="AH416" s="40" t="s">
        <v>3929</v>
      </c>
    </row>
    <row r="417" spans="1:34">
      <c r="A417" s="50"/>
      <c r="B417" s="45" t="str">
        <f t="shared" si="100"/>
        <v/>
      </c>
      <c r="C417" s="50"/>
      <c r="D417" s="45" t="str">
        <f t="shared" si="101"/>
        <v/>
      </c>
      <c r="E417" s="82"/>
      <c r="F417" s="45" t="str">
        <f t="shared" si="102"/>
        <v/>
      </c>
      <c r="G417" s="45" t="str">
        <f t="shared" si="103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104"/>
        <v/>
      </c>
      <c r="S417" s="40" t="str">
        <f t="shared" si="105"/>
        <v/>
      </c>
      <c r="T417" s="40" t="str">
        <f t="shared" si="106"/>
        <v/>
      </c>
      <c r="U417" s="40" t="str">
        <f t="shared" si="107"/>
        <v/>
      </c>
      <c r="AE417" s="90" t="s">
        <v>1828</v>
      </c>
      <c r="AF417" s="40" t="s">
        <v>1829</v>
      </c>
      <c r="AG417" s="40" t="str">
        <f t="shared" si="108"/>
        <v>A679078</v>
      </c>
      <c r="AH417" s="40" t="s">
        <v>3929</v>
      </c>
    </row>
    <row r="418" spans="1:34">
      <c r="A418" s="50"/>
      <c r="B418" s="45" t="str">
        <f t="shared" si="100"/>
        <v/>
      </c>
      <c r="C418" s="50"/>
      <c r="D418" s="45" t="str">
        <f t="shared" si="101"/>
        <v/>
      </c>
      <c r="E418" s="82"/>
      <c r="F418" s="45" t="str">
        <f t="shared" si="102"/>
        <v/>
      </c>
      <c r="G418" s="45" t="str">
        <f t="shared" si="103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104"/>
        <v/>
      </c>
      <c r="S418" s="40" t="str">
        <f t="shared" si="105"/>
        <v/>
      </c>
      <c r="T418" s="40" t="str">
        <f t="shared" si="106"/>
        <v/>
      </c>
      <c r="U418" s="40" t="str">
        <f t="shared" si="107"/>
        <v/>
      </c>
      <c r="AE418" s="90" t="s">
        <v>1831</v>
      </c>
      <c r="AF418" s="40" t="s">
        <v>1832</v>
      </c>
      <c r="AG418" s="40" t="str">
        <f t="shared" si="108"/>
        <v>A679078</v>
      </c>
      <c r="AH418" s="40" t="s">
        <v>3929</v>
      </c>
    </row>
    <row r="419" spans="1:34">
      <c r="A419" s="50"/>
      <c r="B419" s="45" t="str">
        <f t="shared" si="100"/>
        <v/>
      </c>
      <c r="C419" s="50"/>
      <c r="D419" s="45" t="str">
        <f t="shared" si="101"/>
        <v/>
      </c>
      <c r="E419" s="82"/>
      <c r="F419" s="45" t="str">
        <f t="shared" si="102"/>
        <v/>
      </c>
      <c r="G419" s="45" t="str">
        <f t="shared" si="103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104"/>
        <v/>
      </c>
      <c r="S419" s="40" t="str">
        <f t="shared" si="105"/>
        <v/>
      </c>
      <c r="T419" s="40" t="str">
        <f t="shared" si="106"/>
        <v/>
      </c>
      <c r="U419" s="40" t="str">
        <f t="shared" si="107"/>
        <v/>
      </c>
      <c r="AE419" s="90" t="s">
        <v>1833</v>
      </c>
      <c r="AF419" s="40" t="s">
        <v>1834</v>
      </c>
      <c r="AG419" s="40" t="str">
        <f t="shared" si="108"/>
        <v>A679078</v>
      </c>
      <c r="AH419" s="40" t="s">
        <v>3929</v>
      </c>
    </row>
    <row r="420" spans="1:34">
      <c r="A420" s="50"/>
      <c r="B420" s="45" t="str">
        <f t="shared" si="100"/>
        <v/>
      </c>
      <c r="C420" s="50"/>
      <c r="D420" s="45" t="str">
        <f t="shared" si="101"/>
        <v/>
      </c>
      <c r="E420" s="82"/>
      <c r="F420" s="45" t="str">
        <f t="shared" si="102"/>
        <v/>
      </c>
      <c r="G420" s="45" t="str">
        <f t="shared" si="103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104"/>
        <v/>
      </c>
      <c r="S420" s="40" t="str">
        <f t="shared" si="105"/>
        <v/>
      </c>
      <c r="T420" s="40" t="str">
        <f t="shared" si="106"/>
        <v/>
      </c>
      <c r="U420" s="40" t="str">
        <f t="shared" si="107"/>
        <v/>
      </c>
      <c r="AE420" s="90" t="s">
        <v>1835</v>
      </c>
      <c r="AF420" s="40" t="s">
        <v>1836</v>
      </c>
      <c r="AG420" s="40" t="str">
        <f t="shared" si="108"/>
        <v>A679078</v>
      </c>
      <c r="AH420" s="40" t="s">
        <v>3929</v>
      </c>
    </row>
    <row r="421" spans="1:34">
      <c r="A421" s="50"/>
      <c r="B421" s="45" t="str">
        <f t="shared" si="100"/>
        <v/>
      </c>
      <c r="C421" s="50"/>
      <c r="D421" s="45" t="str">
        <f t="shared" si="101"/>
        <v/>
      </c>
      <c r="E421" s="82"/>
      <c r="F421" s="45" t="str">
        <f t="shared" si="102"/>
        <v/>
      </c>
      <c r="G421" s="45" t="str">
        <f t="shared" si="103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104"/>
        <v/>
      </c>
      <c r="S421" s="40" t="str">
        <f t="shared" si="105"/>
        <v/>
      </c>
      <c r="T421" s="40" t="str">
        <f t="shared" si="106"/>
        <v/>
      </c>
      <c r="U421" s="40" t="str">
        <f t="shared" si="107"/>
        <v/>
      </c>
      <c r="AE421" s="90" t="s">
        <v>1837</v>
      </c>
      <c r="AF421" s="40" t="s">
        <v>1838</v>
      </c>
      <c r="AG421" s="40" t="str">
        <f t="shared" si="108"/>
        <v>A679078</v>
      </c>
      <c r="AH421" s="40" t="s">
        <v>3929</v>
      </c>
    </row>
    <row r="422" spans="1:34">
      <c r="A422" s="50"/>
      <c r="B422" s="45" t="str">
        <f t="shared" si="100"/>
        <v/>
      </c>
      <c r="C422" s="50"/>
      <c r="D422" s="45" t="str">
        <f t="shared" si="101"/>
        <v/>
      </c>
      <c r="E422" s="82"/>
      <c r="F422" s="45" t="str">
        <f t="shared" si="102"/>
        <v/>
      </c>
      <c r="G422" s="45" t="str">
        <f t="shared" si="103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104"/>
        <v/>
      </c>
      <c r="S422" s="40" t="str">
        <f t="shared" si="105"/>
        <v/>
      </c>
      <c r="T422" s="40" t="str">
        <f t="shared" si="106"/>
        <v/>
      </c>
      <c r="U422" s="40" t="str">
        <f t="shared" si="107"/>
        <v/>
      </c>
      <c r="AE422" s="90" t="s">
        <v>1839</v>
      </c>
      <c r="AF422" s="40" t="s">
        <v>1840</v>
      </c>
      <c r="AG422" s="40" t="str">
        <f t="shared" si="108"/>
        <v>A679078</v>
      </c>
      <c r="AH422" s="40" t="s">
        <v>3929</v>
      </c>
    </row>
    <row r="423" spans="1:34">
      <c r="A423" s="50"/>
      <c r="B423" s="45" t="str">
        <f t="shared" si="100"/>
        <v/>
      </c>
      <c r="C423" s="50"/>
      <c r="D423" s="45" t="str">
        <f t="shared" si="101"/>
        <v/>
      </c>
      <c r="E423" s="82"/>
      <c r="F423" s="45" t="str">
        <f t="shared" si="102"/>
        <v/>
      </c>
      <c r="G423" s="45" t="str">
        <f t="shared" si="103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104"/>
        <v/>
      </c>
      <c r="S423" s="40" t="str">
        <f t="shared" si="105"/>
        <v/>
      </c>
      <c r="T423" s="40" t="str">
        <f t="shared" si="106"/>
        <v/>
      </c>
      <c r="U423" s="40" t="str">
        <f t="shared" si="107"/>
        <v/>
      </c>
      <c r="AE423" s="90" t="s">
        <v>1841</v>
      </c>
      <c r="AF423" s="40" t="s">
        <v>1842</v>
      </c>
      <c r="AG423" s="40" t="str">
        <f t="shared" si="108"/>
        <v>A679078</v>
      </c>
      <c r="AH423" s="40" t="s">
        <v>3929</v>
      </c>
    </row>
    <row r="424" spans="1:34">
      <c r="A424" s="50"/>
      <c r="B424" s="45" t="str">
        <f t="shared" si="100"/>
        <v/>
      </c>
      <c r="C424" s="50"/>
      <c r="D424" s="45" t="str">
        <f t="shared" si="101"/>
        <v/>
      </c>
      <c r="E424" s="82"/>
      <c r="F424" s="45" t="str">
        <f t="shared" si="102"/>
        <v/>
      </c>
      <c r="G424" s="45" t="str">
        <f t="shared" si="103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104"/>
        <v/>
      </c>
      <c r="S424" s="40" t="str">
        <f t="shared" si="105"/>
        <v/>
      </c>
      <c r="T424" s="40" t="str">
        <f t="shared" si="106"/>
        <v/>
      </c>
      <c r="U424" s="40" t="str">
        <f t="shared" si="107"/>
        <v/>
      </c>
      <c r="AE424" s="90" t="s">
        <v>1843</v>
      </c>
      <c r="AF424" s="40" t="s">
        <v>1844</v>
      </c>
      <c r="AG424" s="40" t="str">
        <f t="shared" si="108"/>
        <v>A679078</v>
      </c>
      <c r="AH424" s="40" t="s">
        <v>3929</v>
      </c>
    </row>
    <row r="425" spans="1:34">
      <c r="A425" s="50"/>
      <c r="B425" s="45" t="str">
        <f t="shared" si="100"/>
        <v/>
      </c>
      <c r="C425" s="50"/>
      <c r="D425" s="45" t="str">
        <f t="shared" si="101"/>
        <v/>
      </c>
      <c r="E425" s="82"/>
      <c r="F425" s="45" t="str">
        <f t="shared" si="102"/>
        <v/>
      </c>
      <c r="G425" s="45" t="str">
        <f t="shared" si="103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104"/>
        <v/>
      </c>
      <c r="S425" s="40" t="str">
        <f t="shared" si="105"/>
        <v/>
      </c>
      <c r="T425" s="40" t="str">
        <f t="shared" si="106"/>
        <v/>
      </c>
      <c r="U425" s="40" t="str">
        <f t="shared" si="107"/>
        <v/>
      </c>
      <c r="AE425" s="90" t="s">
        <v>1845</v>
      </c>
      <c r="AF425" s="40" t="s">
        <v>1846</v>
      </c>
      <c r="AG425" s="40" t="str">
        <f t="shared" si="108"/>
        <v>A679078</v>
      </c>
      <c r="AH425" s="40" t="s">
        <v>3929</v>
      </c>
    </row>
    <row r="426" spans="1:34">
      <c r="A426" s="50"/>
      <c r="B426" s="45" t="str">
        <f t="shared" si="100"/>
        <v/>
      </c>
      <c r="C426" s="50"/>
      <c r="D426" s="45" t="str">
        <f t="shared" si="101"/>
        <v/>
      </c>
      <c r="E426" s="82"/>
      <c r="F426" s="45" t="str">
        <f t="shared" si="102"/>
        <v/>
      </c>
      <c r="G426" s="45" t="str">
        <f t="shared" si="103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104"/>
        <v/>
      </c>
      <c r="S426" s="40" t="str">
        <f t="shared" si="105"/>
        <v/>
      </c>
      <c r="T426" s="40" t="str">
        <f t="shared" si="106"/>
        <v/>
      </c>
      <c r="U426" s="40" t="str">
        <f t="shared" si="107"/>
        <v/>
      </c>
      <c r="AE426" s="90" t="s">
        <v>1847</v>
      </c>
      <c r="AF426" s="40" t="s">
        <v>1848</v>
      </c>
      <c r="AG426" s="40" t="str">
        <f t="shared" si="108"/>
        <v>A679078</v>
      </c>
      <c r="AH426" s="40" t="s">
        <v>3929</v>
      </c>
    </row>
    <row r="427" spans="1:34">
      <c r="A427" s="50"/>
      <c r="B427" s="45" t="str">
        <f t="shared" si="100"/>
        <v/>
      </c>
      <c r="C427" s="50"/>
      <c r="D427" s="45" t="str">
        <f t="shared" si="101"/>
        <v/>
      </c>
      <c r="E427" s="82"/>
      <c r="F427" s="45" t="str">
        <f t="shared" si="102"/>
        <v/>
      </c>
      <c r="G427" s="45" t="str">
        <f t="shared" si="103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104"/>
        <v/>
      </c>
      <c r="S427" s="40" t="str">
        <f t="shared" si="105"/>
        <v/>
      </c>
      <c r="T427" s="40" t="str">
        <f t="shared" si="106"/>
        <v/>
      </c>
      <c r="U427" s="40" t="str">
        <f t="shared" si="107"/>
        <v/>
      </c>
      <c r="AE427" s="90" t="s">
        <v>1849</v>
      </c>
      <c r="AF427" s="40" t="s">
        <v>1850</v>
      </c>
      <c r="AG427" s="40" t="str">
        <f t="shared" si="108"/>
        <v>A679078</v>
      </c>
      <c r="AH427" s="40" t="s">
        <v>3929</v>
      </c>
    </row>
    <row r="428" spans="1:34">
      <c r="A428" s="50"/>
      <c r="B428" s="45" t="str">
        <f t="shared" si="100"/>
        <v/>
      </c>
      <c r="C428" s="50"/>
      <c r="D428" s="45" t="str">
        <f t="shared" si="101"/>
        <v/>
      </c>
      <c r="E428" s="82"/>
      <c r="F428" s="45" t="str">
        <f t="shared" si="102"/>
        <v/>
      </c>
      <c r="G428" s="45" t="str">
        <f t="shared" si="103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104"/>
        <v/>
      </c>
      <c r="S428" s="40" t="str">
        <f t="shared" si="105"/>
        <v/>
      </c>
      <c r="T428" s="40" t="str">
        <f t="shared" si="106"/>
        <v/>
      </c>
      <c r="U428" s="40" t="str">
        <f t="shared" si="107"/>
        <v/>
      </c>
      <c r="AE428" s="90" t="s">
        <v>1851</v>
      </c>
      <c r="AF428" s="40" t="s">
        <v>1852</v>
      </c>
      <c r="AG428" s="40" t="str">
        <f t="shared" si="108"/>
        <v>A679078</v>
      </c>
      <c r="AH428" s="40" t="s">
        <v>3929</v>
      </c>
    </row>
    <row r="429" spans="1:34">
      <c r="A429" s="50"/>
      <c r="B429" s="45" t="str">
        <f t="shared" si="100"/>
        <v/>
      </c>
      <c r="C429" s="50"/>
      <c r="D429" s="45" t="str">
        <f t="shared" si="101"/>
        <v/>
      </c>
      <c r="E429" s="82"/>
      <c r="F429" s="45" t="str">
        <f t="shared" si="102"/>
        <v/>
      </c>
      <c r="G429" s="45" t="str">
        <f t="shared" si="103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104"/>
        <v/>
      </c>
      <c r="S429" s="40" t="str">
        <f t="shared" si="105"/>
        <v/>
      </c>
      <c r="T429" s="40" t="str">
        <f t="shared" si="106"/>
        <v/>
      </c>
      <c r="U429" s="40" t="str">
        <f t="shared" si="107"/>
        <v/>
      </c>
      <c r="AE429" s="90" t="s">
        <v>1853</v>
      </c>
      <c r="AF429" s="40" t="s">
        <v>1854</v>
      </c>
      <c r="AG429" s="40" t="str">
        <f t="shared" si="108"/>
        <v>A679078</v>
      </c>
      <c r="AH429" s="40" t="s">
        <v>3929</v>
      </c>
    </row>
    <row r="430" spans="1:34">
      <c r="A430" s="50"/>
      <c r="B430" s="45" t="str">
        <f t="shared" si="100"/>
        <v/>
      </c>
      <c r="C430" s="50"/>
      <c r="D430" s="45" t="str">
        <f t="shared" si="101"/>
        <v/>
      </c>
      <c r="E430" s="82"/>
      <c r="F430" s="45" t="str">
        <f t="shared" si="102"/>
        <v/>
      </c>
      <c r="G430" s="45" t="str">
        <f t="shared" si="103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104"/>
        <v/>
      </c>
      <c r="S430" s="40" t="str">
        <f t="shared" si="105"/>
        <v/>
      </c>
      <c r="T430" s="40" t="str">
        <f t="shared" si="106"/>
        <v/>
      </c>
      <c r="U430" s="40" t="str">
        <f t="shared" si="107"/>
        <v/>
      </c>
      <c r="AE430" s="90" t="s">
        <v>1855</v>
      </c>
      <c r="AF430" s="40" t="s">
        <v>1856</v>
      </c>
      <c r="AG430" s="40" t="str">
        <f t="shared" si="108"/>
        <v>A679078</v>
      </c>
      <c r="AH430" s="40" t="s">
        <v>3929</v>
      </c>
    </row>
    <row r="431" spans="1:34">
      <c r="A431" s="50"/>
      <c r="B431" s="45" t="str">
        <f t="shared" si="100"/>
        <v/>
      </c>
      <c r="C431" s="50"/>
      <c r="D431" s="45" t="str">
        <f t="shared" si="101"/>
        <v/>
      </c>
      <c r="E431" s="82"/>
      <c r="F431" s="45" t="str">
        <f t="shared" si="102"/>
        <v/>
      </c>
      <c r="G431" s="45" t="str">
        <f t="shared" si="103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104"/>
        <v/>
      </c>
      <c r="S431" s="40" t="str">
        <f t="shared" si="105"/>
        <v/>
      </c>
      <c r="T431" s="40" t="str">
        <f t="shared" si="106"/>
        <v/>
      </c>
      <c r="U431" s="40" t="str">
        <f t="shared" si="107"/>
        <v/>
      </c>
      <c r="AE431" s="90" t="s">
        <v>1857</v>
      </c>
      <c r="AF431" s="40" t="s">
        <v>1858</v>
      </c>
      <c r="AG431" s="40" t="str">
        <f t="shared" si="108"/>
        <v>A679078</v>
      </c>
      <c r="AH431" s="40" t="s">
        <v>3929</v>
      </c>
    </row>
    <row r="432" spans="1:34">
      <c r="A432" s="50"/>
      <c r="B432" s="45" t="str">
        <f t="shared" si="100"/>
        <v/>
      </c>
      <c r="C432" s="50"/>
      <c r="D432" s="45" t="str">
        <f t="shared" si="101"/>
        <v/>
      </c>
      <c r="E432" s="82"/>
      <c r="F432" s="45" t="str">
        <f t="shared" si="102"/>
        <v/>
      </c>
      <c r="G432" s="45" t="str">
        <f t="shared" si="103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104"/>
        <v/>
      </c>
      <c r="S432" s="40" t="str">
        <f t="shared" si="105"/>
        <v/>
      </c>
      <c r="T432" s="40" t="str">
        <f t="shared" si="106"/>
        <v/>
      </c>
      <c r="U432" s="40" t="str">
        <f t="shared" si="107"/>
        <v/>
      </c>
      <c r="AE432" s="90" t="s">
        <v>1859</v>
      </c>
      <c r="AF432" s="40" t="s">
        <v>1860</v>
      </c>
      <c r="AG432" s="40" t="str">
        <f t="shared" si="108"/>
        <v>A679078</v>
      </c>
      <c r="AH432" s="40" t="s">
        <v>3929</v>
      </c>
    </row>
    <row r="433" spans="1:34">
      <c r="A433" s="50"/>
      <c r="B433" s="45" t="str">
        <f t="shared" si="100"/>
        <v/>
      </c>
      <c r="C433" s="50"/>
      <c r="D433" s="45" t="str">
        <f t="shared" si="101"/>
        <v/>
      </c>
      <c r="E433" s="82"/>
      <c r="F433" s="45" t="str">
        <f t="shared" si="102"/>
        <v/>
      </c>
      <c r="G433" s="45" t="str">
        <f t="shared" si="103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104"/>
        <v/>
      </c>
      <c r="S433" s="40" t="str">
        <f t="shared" si="105"/>
        <v/>
      </c>
      <c r="T433" s="40" t="str">
        <f t="shared" si="106"/>
        <v/>
      </c>
      <c r="U433" s="40" t="str">
        <f t="shared" si="107"/>
        <v/>
      </c>
      <c r="AE433" s="90" t="s">
        <v>1861</v>
      </c>
      <c r="AF433" s="40" t="s">
        <v>1862</v>
      </c>
      <c r="AG433" s="40" t="str">
        <f t="shared" si="108"/>
        <v>A679078</v>
      </c>
      <c r="AH433" s="40" t="s">
        <v>3929</v>
      </c>
    </row>
    <row r="434" spans="1:34">
      <c r="A434" s="50"/>
      <c r="B434" s="45" t="str">
        <f t="shared" si="100"/>
        <v/>
      </c>
      <c r="C434" s="50"/>
      <c r="D434" s="45" t="str">
        <f t="shared" si="101"/>
        <v/>
      </c>
      <c r="E434" s="82"/>
      <c r="F434" s="45" t="str">
        <f t="shared" si="102"/>
        <v/>
      </c>
      <c r="G434" s="45" t="str">
        <f t="shared" si="103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104"/>
        <v/>
      </c>
      <c r="S434" s="40" t="str">
        <f t="shared" si="105"/>
        <v/>
      </c>
      <c r="T434" s="40" t="str">
        <f t="shared" si="106"/>
        <v/>
      </c>
      <c r="U434" s="40" t="str">
        <f t="shared" si="107"/>
        <v/>
      </c>
      <c r="AE434" s="90" t="s">
        <v>1863</v>
      </c>
      <c r="AF434" s="40" t="s">
        <v>1864</v>
      </c>
      <c r="AG434" s="40" t="str">
        <f t="shared" si="108"/>
        <v>A679078</v>
      </c>
      <c r="AH434" s="40" t="s">
        <v>3929</v>
      </c>
    </row>
    <row r="435" spans="1:34">
      <c r="A435" s="50"/>
      <c r="B435" s="45" t="str">
        <f t="shared" si="100"/>
        <v/>
      </c>
      <c r="C435" s="50"/>
      <c r="D435" s="45" t="str">
        <f t="shared" si="101"/>
        <v/>
      </c>
      <c r="E435" s="82"/>
      <c r="F435" s="45" t="str">
        <f t="shared" si="102"/>
        <v/>
      </c>
      <c r="G435" s="45" t="str">
        <f t="shared" si="103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104"/>
        <v/>
      </c>
      <c r="S435" s="40" t="str">
        <f t="shared" si="105"/>
        <v/>
      </c>
      <c r="T435" s="40" t="str">
        <f t="shared" si="106"/>
        <v/>
      </c>
      <c r="U435" s="40" t="str">
        <f t="shared" si="107"/>
        <v/>
      </c>
      <c r="AE435" s="90" t="s">
        <v>1865</v>
      </c>
      <c r="AF435" s="40" t="s">
        <v>1866</v>
      </c>
      <c r="AG435" s="40" t="str">
        <f t="shared" si="108"/>
        <v>A679078</v>
      </c>
      <c r="AH435" s="40" t="s">
        <v>3929</v>
      </c>
    </row>
    <row r="436" spans="1:34">
      <c r="A436" s="50"/>
      <c r="B436" s="45" t="str">
        <f t="shared" si="100"/>
        <v/>
      </c>
      <c r="C436" s="50"/>
      <c r="D436" s="45" t="str">
        <f t="shared" si="101"/>
        <v/>
      </c>
      <c r="E436" s="82"/>
      <c r="F436" s="45" t="str">
        <f t="shared" si="102"/>
        <v/>
      </c>
      <c r="G436" s="45" t="str">
        <f t="shared" si="103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104"/>
        <v/>
      </c>
      <c r="S436" s="40" t="str">
        <f t="shared" si="105"/>
        <v/>
      </c>
      <c r="T436" s="40" t="str">
        <f t="shared" si="106"/>
        <v/>
      </c>
      <c r="U436" s="40" t="str">
        <f t="shared" si="107"/>
        <v/>
      </c>
      <c r="AE436" s="90" t="s">
        <v>1867</v>
      </c>
      <c r="AF436" s="40" t="s">
        <v>1868</v>
      </c>
      <c r="AG436" s="40" t="str">
        <f t="shared" si="108"/>
        <v>A679078</v>
      </c>
      <c r="AH436" s="40" t="s">
        <v>3929</v>
      </c>
    </row>
    <row r="437" spans="1:34">
      <c r="A437" s="50"/>
      <c r="B437" s="45" t="str">
        <f t="shared" si="100"/>
        <v/>
      </c>
      <c r="C437" s="50"/>
      <c r="D437" s="45" t="str">
        <f t="shared" si="101"/>
        <v/>
      </c>
      <c r="E437" s="82"/>
      <c r="F437" s="45" t="str">
        <f t="shared" si="102"/>
        <v/>
      </c>
      <c r="G437" s="45" t="str">
        <f t="shared" si="103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104"/>
        <v/>
      </c>
      <c r="S437" s="40" t="str">
        <f t="shared" si="105"/>
        <v/>
      </c>
      <c r="T437" s="40" t="str">
        <f t="shared" si="106"/>
        <v/>
      </c>
      <c r="U437" s="40" t="str">
        <f t="shared" si="107"/>
        <v/>
      </c>
      <c r="AE437" s="90" t="s">
        <v>1869</v>
      </c>
      <c r="AF437" s="40" t="s">
        <v>1870</v>
      </c>
      <c r="AG437" s="40" t="str">
        <f t="shared" si="108"/>
        <v>A679078</v>
      </c>
      <c r="AH437" s="40" t="s">
        <v>3929</v>
      </c>
    </row>
    <row r="438" spans="1:34">
      <c r="A438" s="50"/>
      <c r="B438" s="45" t="str">
        <f t="shared" si="100"/>
        <v/>
      </c>
      <c r="C438" s="50"/>
      <c r="D438" s="45" t="str">
        <f t="shared" si="101"/>
        <v/>
      </c>
      <c r="E438" s="82"/>
      <c r="F438" s="45" t="str">
        <f t="shared" si="102"/>
        <v/>
      </c>
      <c r="G438" s="45" t="str">
        <f t="shared" si="103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104"/>
        <v/>
      </c>
      <c r="S438" s="40" t="str">
        <f t="shared" si="105"/>
        <v/>
      </c>
      <c r="T438" s="40" t="str">
        <f t="shared" si="106"/>
        <v/>
      </c>
      <c r="U438" s="40" t="str">
        <f t="shared" si="107"/>
        <v/>
      </c>
      <c r="AE438" s="90" t="s">
        <v>1871</v>
      </c>
      <c r="AF438" s="40" t="s">
        <v>1872</v>
      </c>
      <c r="AG438" s="40" t="str">
        <f t="shared" si="108"/>
        <v>A679078</v>
      </c>
      <c r="AH438" s="40" t="s">
        <v>3929</v>
      </c>
    </row>
    <row r="439" spans="1:34">
      <c r="A439" s="50"/>
      <c r="B439" s="45" t="str">
        <f t="shared" si="100"/>
        <v/>
      </c>
      <c r="C439" s="50"/>
      <c r="D439" s="45" t="str">
        <f t="shared" si="101"/>
        <v/>
      </c>
      <c r="E439" s="82"/>
      <c r="F439" s="45" t="str">
        <f t="shared" si="102"/>
        <v/>
      </c>
      <c r="G439" s="45" t="str">
        <f t="shared" si="103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104"/>
        <v/>
      </c>
      <c r="S439" s="40" t="str">
        <f t="shared" si="105"/>
        <v/>
      </c>
      <c r="T439" s="40" t="str">
        <f t="shared" si="106"/>
        <v/>
      </c>
      <c r="U439" s="40" t="str">
        <f t="shared" si="107"/>
        <v/>
      </c>
      <c r="AE439" s="90" t="s">
        <v>1873</v>
      </c>
      <c r="AF439" s="40" t="s">
        <v>1874</v>
      </c>
      <c r="AG439" s="40" t="str">
        <f t="shared" si="108"/>
        <v>A679078</v>
      </c>
      <c r="AH439" s="40" t="s">
        <v>3929</v>
      </c>
    </row>
    <row r="440" spans="1:34">
      <c r="A440" s="50"/>
      <c r="B440" s="45" t="str">
        <f t="shared" si="100"/>
        <v/>
      </c>
      <c r="C440" s="50"/>
      <c r="D440" s="45" t="str">
        <f t="shared" si="101"/>
        <v/>
      </c>
      <c r="E440" s="82"/>
      <c r="F440" s="45" t="str">
        <f t="shared" si="102"/>
        <v/>
      </c>
      <c r="G440" s="45" t="str">
        <f t="shared" si="103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104"/>
        <v/>
      </c>
      <c r="S440" s="40" t="str">
        <f t="shared" si="105"/>
        <v/>
      </c>
      <c r="T440" s="40" t="str">
        <f t="shared" si="106"/>
        <v/>
      </c>
      <c r="U440" s="40" t="str">
        <f t="shared" si="107"/>
        <v/>
      </c>
      <c r="AE440" s="90" t="s">
        <v>1875</v>
      </c>
      <c r="AF440" s="40" t="s">
        <v>1876</v>
      </c>
      <c r="AG440" s="40" t="str">
        <f t="shared" si="108"/>
        <v>A679078</v>
      </c>
      <c r="AH440" s="40" t="s">
        <v>3929</v>
      </c>
    </row>
    <row r="441" spans="1:34">
      <c r="A441" s="50"/>
      <c r="B441" s="45" t="str">
        <f t="shared" si="100"/>
        <v/>
      </c>
      <c r="C441" s="50"/>
      <c r="D441" s="45" t="str">
        <f t="shared" si="101"/>
        <v/>
      </c>
      <c r="E441" s="82"/>
      <c r="F441" s="45" t="str">
        <f t="shared" si="102"/>
        <v/>
      </c>
      <c r="G441" s="45" t="str">
        <f t="shared" si="103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104"/>
        <v/>
      </c>
      <c r="S441" s="40" t="str">
        <f t="shared" si="105"/>
        <v/>
      </c>
      <c r="T441" s="40" t="str">
        <f t="shared" si="106"/>
        <v/>
      </c>
      <c r="U441" s="40" t="str">
        <f t="shared" si="107"/>
        <v/>
      </c>
      <c r="AE441" s="90" t="s">
        <v>1877</v>
      </c>
      <c r="AF441" s="40" t="s">
        <v>1878</v>
      </c>
      <c r="AG441" s="40" t="str">
        <f t="shared" si="108"/>
        <v>A679078</v>
      </c>
      <c r="AH441" s="40" t="s">
        <v>3929</v>
      </c>
    </row>
    <row r="442" spans="1:34">
      <c r="A442" s="50"/>
      <c r="B442" s="45" t="str">
        <f t="shared" si="100"/>
        <v/>
      </c>
      <c r="C442" s="50"/>
      <c r="D442" s="45" t="str">
        <f t="shared" si="101"/>
        <v/>
      </c>
      <c r="E442" s="82"/>
      <c r="F442" s="45" t="str">
        <f t="shared" si="102"/>
        <v/>
      </c>
      <c r="G442" s="45" t="str">
        <f t="shared" si="103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104"/>
        <v/>
      </c>
      <c r="S442" s="40" t="str">
        <f t="shared" si="105"/>
        <v/>
      </c>
      <c r="T442" s="40" t="str">
        <f t="shared" si="106"/>
        <v/>
      </c>
      <c r="U442" s="40" t="str">
        <f t="shared" si="107"/>
        <v/>
      </c>
      <c r="AE442" s="90" t="s">
        <v>1879</v>
      </c>
      <c r="AF442" s="40" t="s">
        <v>1880</v>
      </c>
      <c r="AG442" s="40" t="str">
        <f t="shared" si="108"/>
        <v>A679078</v>
      </c>
      <c r="AH442" s="40" t="s">
        <v>3929</v>
      </c>
    </row>
    <row r="443" spans="1:34">
      <c r="A443" s="50"/>
      <c r="B443" s="45" t="str">
        <f t="shared" si="100"/>
        <v/>
      </c>
      <c r="C443" s="50"/>
      <c r="D443" s="45" t="str">
        <f t="shared" si="101"/>
        <v/>
      </c>
      <c r="E443" s="82"/>
      <c r="F443" s="45" t="str">
        <f t="shared" si="102"/>
        <v/>
      </c>
      <c r="G443" s="45" t="str">
        <f t="shared" si="103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104"/>
        <v/>
      </c>
      <c r="S443" s="40" t="str">
        <f t="shared" si="105"/>
        <v/>
      </c>
      <c r="T443" s="40" t="str">
        <f t="shared" si="106"/>
        <v/>
      </c>
      <c r="U443" s="40" t="str">
        <f t="shared" si="107"/>
        <v/>
      </c>
      <c r="AE443" s="90" t="s">
        <v>1881</v>
      </c>
      <c r="AF443" s="40" t="s">
        <v>1882</v>
      </c>
      <c r="AG443" s="40" t="str">
        <f t="shared" si="108"/>
        <v>A679078</v>
      </c>
      <c r="AH443" s="40" t="s">
        <v>3929</v>
      </c>
    </row>
    <row r="444" spans="1:34">
      <c r="A444" s="50"/>
      <c r="B444" s="45" t="str">
        <f t="shared" si="100"/>
        <v/>
      </c>
      <c r="C444" s="50"/>
      <c r="D444" s="45" t="str">
        <f t="shared" si="101"/>
        <v/>
      </c>
      <c r="E444" s="82"/>
      <c r="F444" s="45" t="str">
        <f t="shared" si="102"/>
        <v/>
      </c>
      <c r="G444" s="45" t="str">
        <f t="shared" si="103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104"/>
        <v/>
      </c>
      <c r="S444" s="40" t="str">
        <f t="shared" si="105"/>
        <v/>
      </c>
      <c r="T444" s="40" t="str">
        <f t="shared" si="106"/>
        <v/>
      </c>
      <c r="U444" s="40" t="str">
        <f t="shared" si="107"/>
        <v/>
      </c>
      <c r="AE444" s="90" t="s">
        <v>1883</v>
      </c>
      <c r="AF444" s="40" t="s">
        <v>1884</v>
      </c>
      <c r="AG444" s="40" t="str">
        <f t="shared" si="108"/>
        <v>A679078</v>
      </c>
      <c r="AH444" s="40" t="s">
        <v>3929</v>
      </c>
    </row>
    <row r="445" spans="1:34">
      <c r="A445" s="50"/>
      <c r="B445" s="45" t="str">
        <f t="shared" si="100"/>
        <v/>
      </c>
      <c r="C445" s="50"/>
      <c r="D445" s="45" t="str">
        <f t="shared" si="101"/>
        <v/>
      </c>
      <c r="E445" s="82"/>
      <c r="F445" s="45" t="str">
        <f t="shared" si="102"/>
        <v/>
      </c>
      <c r="G445" s="45" t="str">
        <f t="shared" si="103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104"/>
        <v/>
      </c>
      <c r="S445" s="40" t="str">
        <f t="shared" si="105"/>
        <v/>
      </c>
      <c r="T445" s="40" t="str">
        <f t="shared" si="106"/>
        <v/>
      </c>
      <c r="U445" s="40" t="str">
        <f t="shared" si="107"/>
        <v/>
      </c>
      <c r="AE445" s="90" t="s">
        <v>1885</v>
      </c>
      <c r="AF445" s="40" t="s">
        <v>1886</v>
      </c>
      <c r="AG445" s="40" t="str">
        <f t="shared" si="108"/>
        <v>A679078</v>
      </c>
      <c r="AH445" s="40" t="s">
        <v>3929</v>
      </c>
    </row>
    <row r="446" spans="1:34">
      <c r="A446" s="50"/>
      <c r="B446" s="45" t="str">
        <f t="shared" si="100"/>
        <v/>
      </c>
      <c r="C446" s="50"/>
      <c r="D446" s="45" t="str">
        <f t="shared" si="101"/>
        <v/>
      </c>
      <c r="E446" s="82"/>
      <c r="F446" s="45" t="str">
        <f t="shared" si="102"/>
        <v/>
      </c>
      <c r="G446" s="45" t="str">
        <f t="shared" si="103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104"/>
        <v/>
      </c>
      <c r="S446" s="40" t="str">
        <f t="shared" si="105"/>
        <v/>
      </c>
      <c r="T446" s="40" t="str">
        <f t="shared" si="106"/>
        <v/>
      </c>
      <c r="U446" s="40" t="str">
        <f t="shared" si="107"/>
        <v/>
      </c>
      <c r="AE446" s="90" t="s">
        <v>1887</v>
      </c>
      <c r="AF446" s="40" t="s">
        <v>1888</v>
      </c>
      <c r="AG446" s="40" t="str">
        <f t="shared" si="108"/>
        <v>A679078</v>
      </c>
      <c r="AH446" s="40" t="s">
        <v>3929</v>
      </c>
    </row>
    <row r="447" spans="1:34">
      <c r="A447" s="50"/>
      <c r="B447" s="45" t="str">
        <f t="shared" si="100"/>
        <v/>
      </c>
      <c r="C447" s="50"/>
      <c r="D447" s="45" t="str">
        <f t="shared" si="101"/>
        <v/>
      </c>
      <c r="E447" s="82"/>
      <c r="F447" s="45" t="str">
        <f t="shared" si="102"/>
        <v/>
      </c>
      <c r="G447" s="45" t="str">
        <f t="shared" si="103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104"/>
        <v/>
      </c>
      <c r="S447" s="40" t="str">
        <f t="shared" si="105"/>
        <v/>
      </c>
      <c r="T447" s="40" t="str">
        <f t="shared" si="106"/>
        <v/>
      </c>
      <c r="U447" s="40" t="str">
        <f t="shared" si="107"/>
        <v/>
      </c>
      <c r="AE447" s="90" t="s">
        <v>1889</v>
      </c>
      <c r="AF447" s="40" t="s">
        <v>1890</v>
      </c>
      <c r="AG447" s="40" t="str">
        <f t="shared" si="108"/>
        <v>A679078</v>
      </c>
      <c r="AH447" s="40" t="s">
        <v>3929</v>
      </c>
    </row>
    <row r="448" spans="1:34">
      <c r="A448" s="50"/>
      <c r="B448" s="45" t="str">
        <f t="shared" si="100"/>
        <v/>
      </c>
      <c r="C448" s="50"/>
      <c r="D448" s="45" t="str">
        <f t="shared" si="101"/>
        <v/>
      </c>
      <c r="E448" s="82"/>
      <c r="F448" s="45" t="str">
        <f t="shared" si="102"/>
        <v/>
      </c>
      <c r="G448" s="45" t="str">
        <f t="shared" si="103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104"/>
        <v/>
      </c>
      <c r="S448" s="40" t="str">
        <f t="shared" si="105"/>
        <v/>
      </c>
      <c r="T448" s="40" t="str">
        <f t="shared" si="106"/>
        <v/>
      </c>
      <c r="U448" s="40" t="str">
        <f t="shared" si="107"/>
        <v/>
      </c>
      <c r="AE448" s="90" t="s">
        <v>1891</v>
      </c>
      <c r="AF448" s="40" t="s">
        <v>1892</v>
      </c>
      <c r="AG448" s="40" t="str">
        <f t="shared" si="108"/>
        <v>A679078</v>
      </c>
      <c r="AH448" s="40" t="s">
        <v>3929</v>
      </c>
    </row>
    <row r="449" spans="1:34">
      <c r="A449" s="50"/>
      <c r="B449" s="45" t="str">
        <f t="shared" si="100"/>
        <v/>
      </c>
      <c r="C449" s="50"/>
      <c r="D449" s="45" t="str">
        <f t="shared" si="101"/>
        <v/>
      </c>
      <c r="E449" s="82"/>
      <c r="F449" s="45" t="str">
        <f t="shared" si="102"/>
        <v/>
      </c>
      <c r="G449" s="45" t="str">
        <f t="shared" si="103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104"/>
        <v/>
      </c>
      <c r="S449" s="40" t="str">
        <f t="shared" si="105"/>
        <v/>
      </c>
      <c r="T449" s="40" t="str">
        <f t="shared" si="106"/>
        <v/>
      </c>
      <c r="U449" s="40" t="str">
        <f t="shared" si="107"/>
        <v/>
      </c>
      <c r="AE449" s="90" t="s">
        <v>1893</v>
      </c>
      <c r="AF449" s="40" t="s">
        <v>1894</v>
      </c>
      <c r="AG449" s="40" t="str">
        <f t="shared" si="108"/>
        <v>A679078</v>
      </c>
      <c r="AH449" s="40" t="s">
        <v>3929</v>
      </c>
    </row>
    <row r="450" spans="1:34">
      <c r="A450" s="50"/>
      <c r="B450" s="45" t="str">
        <f t="shared" si="100"/>
        <v/>
      </c>
      <c r="C450" s="50"/>
      <c r="D450" s="45" t="str">
        <f t="shared" si="101"/>
        <v/>
      </c>
      <c r="E450" s="82"/>
      <c r="F450" s="45" t="str">
        <f t="shared" si="102"/>
        <v/>
      </c>
      <c r="G450" s="45" t="str">
        <f t="shared" si="103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104"/>
        <v/>
      </c>
      <c r="S450" s="40" t="str">
        <f t="shared" si="105"/>
        <v/>
      </c>
      <c r="T450" s="40" t="str">
        <f t="shared" si="106"/>
        <v/>
      </c>
      <c r="U450" s="40" t="str">
        <f t="shared" si="107"/>
        <v/>
      </c>
      <c r="AE450" s="90" t="s">
        <v>1895</v>
      </c>
      <c r="AF450" s="40" t="s">
        <v>1896</v>
      </c>
      <c r="AG450" s="40" t="str">
        <f t="shared" si="108"/>
        <v>A679078</v>
      </c>
      <c r="AH450" s="40" t="s">
        <v>3929</v>
      </c>
    </row>
    <row r="451" spans="1:34">
      <c r="A451" s="50"/>
      <c r="B451" s="45" t="str">
        <f t="shared" ref="B451:B511" si="109">IFERROR(VLOOKUP(A451,$V$6:$W$33,2,FALSE),"")</f>
        <v/>
      </c>
      <c r="C451" s="50"/>
      <c r="D451" s="45" t="str">
        <f t="shared" ref="D451:D511" si="110">IFERROR(VLOOKUP(C451,$Y$5:$AA$139,2,FALSE),"")</f>
        <v/>
      </c>
      <c r="E451" s="82"/>
      <c r="F451" s="45" t="str">
        <f t="shared" ref="F451:F511" si="111">IFERROR(VLOOKUP(E451,$AE$6:$AF$1100,2,FALSE),"")</f>
        <v/>
      </c>
      <c r="G451" s="45" t="str">
        <f t="shared" ref="G451:G511" si="112">IFERROR(VLOOKUP(E451,$AE$6:$AH$1100,4,FALSE),"")</f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104"/>
        <v/>
      </c>
      <c r="S451" s="40" t="str">
        <f t="shared" si="105"/>
        <v/>
      </c>
      <c r="T451" s="40" t="str">
        <f t="shared" si="106"/>
        <v/>
      </c>
      <c r="U451" s="40" t="str">
        <f t="shared" si="107"/>
        <v/>
      </c>
      <c r="AE451" s="90" t="s">
        <v>1897</v>
      </c>
      <c r="AF451" s="40" t="s">
        <v>1898</v>
      </c>
      <c r="AG451" s="40" t="str">
        <f t="shared" si="108"/>
        <v>A679078</v>
      </c>
      <c r="AH451" s="40" t="s">
        <v>3929</v>
      </c>
    </row>
    <row r="452" spans="1:34">
      <c r="A452" s="50"/>
      <c r="B452" s="45" t="str">
        <f t="shared" si="109"/>
        <v/>
      </c>
      <c r="C452" s="50"/>
      <c r="D452" s="45" t="str">
        <f t="shared" si="110"/>
        <v/>
      </c>
      <c r="E452" s="82"/>
      <c r="F452" s="45" t="str">
        <f t="shared" si="111"/>
        <v/>
      </c>
      <c r="G452" s="45" t="str">
        <f t="shared" si="112"/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si="104"/>
        <v/>
      </c>
      <c r="S452" s="40" t="str">
        <f t="shared" si="105"/>
        <v/>
      </c>
      <c r="T452" s="40" t="str">
        <f t="shared" si="106"/>
        <v/>
      </c>
      <c r="U452" s="40" t="str">
        <f t="shared" si="107"/>
        <v/>
      </c>
      <c r="AE452" s="90" t="s">
        <v>1899</v>
      </c>
      <c r="AF452" s="40" t="s">
        <v>1900</v>
      </c>
      <c r="AG452" s="40" t="str">
        <f t="shared" si="108"/>
        <v>A679078</v>
      </c>
      <c r="AH452" s="40" t="s">
        <v>3929</v>
      </c>
    </row>
    <row r="453" spans="1:34">
      <c r="A453" s="50"/>
      <c r="B453" s="45" t="str">
        <f t="shared" si="109"/>
        <v/>
      </c>
      <c r="C453" s="50"/>
      <c r="D453" s="45" t="str">
        <f t="shared" si="110"/>
        <v/>
      </c>
      <c r="E453" s="82"/>
      <c r="F453" s="45" t="str">
        <f t="shared" si="111"/>
        <v/>
      </c>
      <c r="G453" s="45" t="str">
        <f t="shared" si="112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104"/>
        <v/>
      </c>
      <c r="S453" s="40" t="str">
        <f t="shared" si="105"/>
        <v/>
      </c>
      <c r="T453" s="40" t="str">
        <f t="shared" si="106"/>
        <v/>
      </c>
      <c r="U453" s="40" t="str">
        <f t="shared" si="107"/>
        <v/>
      </c>
      <c r="AE453" s="90" t="s">
        <v>1901</v>
      </c>
      <c r="AF453" s="40" t="s">
        <v>1902</v>
      </c>
      <c r="AG453" s="40" t="str">
        <f t="shared" si="108"/>
        <v>A679078</v>
      </c>
      <c r="AH453" s="40" t="s">
        <v>3929</v>
      </c>
    </row>
    <row r="454" spans="1:34">
      <c r="A454" s="50"/>
      <c r="B454" s="45" t="str">
        <f t="shared" si="109"/>
        <v/>
      </c>
      <c r="C454" s="50"/>
      <c r="D454" s="45" t="str">
        <f t="shared" si="110"/>
        <v/>
      </c>
      <c r="E454" s="82"/>
      <c r="F454" s="45" t="str">
        <f t="shared" si="111"/>
        <v/>
      </c>
      <c r="G454" s="45" t="str">
        <f t="shared" si="112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104"/>
        <v/>
      </c>
      <c r="S454" s="40" t="str">
        <f t="shared" si="105"/>
        <v/>
      </c>
      <c r="T454" s="40" t="str">
        <f t="shared" si="106"/>
        <v/>
      </c>
      <c r="U454" s="40" t="str">
        <f t="shared" si="107"/>
        <v/>
      </c>
      <c r="AE454" s="90" t="s">
        <v>1903</v>
      </c>
      <c r="AF454" s="40" t="s">
        <v>1904</v>
      </c>
      <c r="AG454" s="40" t="str">
        <f t="shared" si="108"/>
        <v>A679078</v>
      </c>
      <c r="AH454" s="40" t="s">
        <v>3929</v>
      </c>
    </row>
    <row r="455" spans="1:34">
      <c r="A455" s="50"/>
      <c r="B455" s="45" t="str">
        <f t="shared" si="109"/>
        <v/>
      </c>
      <c r="C455" s="50"/>
      <c r="D455" s="45" t="str">
        <f t="shared" si="110"/>
        <v/>
      </c>
      <c r="E455" s="82"/>
      <c r="F455" s="45" t="str">
        <f t="shared" si="111"/>
        <v/>
      </c>
      <c r="G455" s="45" t="str">
        <f t="shared" si="112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104"/>
        <v/>
      </c>
      <c r="S455" s="40" t="str">
        <f t="shared" si="105"/>
        <v/>
      </c>
      <c r="T455" s="40" t="str">
        <f t="shared" si="106"/>
        <v/>
      </c>
      <c r="U455" s="40" t="str">
        <f t="shared" si="107"/>
        <v/>
      </c>
      <c r="AE455" s="90" t="s">
        <v>1905</v>
      </c>
      <c r="AF455" s="40" t="s">
        <v>1906</v>
      </c>
      <c r="AG455" s="40" t="str">
        <f t="shared" si="108"/>
        <v>A679078</v>
      </c>
      <c r="AH455" s="40" t="s">
        <v>3929</v>
      </c>
    </row>
    <row r="456" spans="1:34">
      <c r="A456" s="50"/>
      <c r="B456" s="45" t="str">
        <f t="shared" si="109"/>
        <v/>
      </c>
      <c r="C456" s="50"/>
      <c r="D456" s="45" t="str">
        <f t="shared" si="110"/>
        <v/>
      </c>
      <c r="E456" s="82"/>
      <c r="F456" s="45" t="str">
        <f t="shared" si="111"/>
        <v/>
      </c>
      <c r="G456" s="45" t="str">
        <f t="shared" si="112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104"/>
        <v/>
      </c>
      <c r="S456" s="40" t="str">
        <f t="shared" si="105"/>
        <v/>
      </c>
      <c r="T456" s="40" t="str">
        <f t="shared" si="106"/>
        <v/>
      </c>
      <c r="U456" s="40" t="str">
        <f t="shared" si="107"/>
        <v/>
      </c>
      <c r="AE456" s="90" t="s">
        <v>1907</v>
      </c>
      <c r="AF456" s="40" t="s">
        <v>1726</v>
      </c>
      <c r="AG456" s="40" t="str">
        <f t="shared" si="108"/>
        <v>A679078</v>
      </c>
      <c r="AH456" s="40" t="s">
        <v>3929</v>
      </c>
    </row>
    <row r="457" spans="1:34">
      <c r="A457" s="50"/>
      <c r="B457" s="45" t="str">
        <f t="shared" si="109"/>
        <v/>
      </c>
      <c r="C457" s="50"/>
      <c r="D457" s="45" t="str">
        <f t="shared" si="110"/>
        <v/>
      </c>
      <c r="E457" s="82"/>
      <c r="F457" s="45" t="str">
        <f t="shared" si="111"/>
        <v/>
      </c>
      <c r="G457" s="45" t="str">
        <f t="shared" si="112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104"/>
        <v/>
      </c>
      <c r="S457" s="40" t="str">
        <f t="shared" si="105"/>
        <v/>
      </c>
      <c r="T457" s="40" t="str">
        <f t="shared" si="106"/>
        <v/>
      </c>
      <c r="U457" s="40" t="str">
        <f t="shared" si="107"/>
        <v/>
      </c>
      <c r="AE457" s="90" t="s">
        <v>1908</v>
      </c>
      <c r="AF457" s="40" t="s">
        <v>1909</v>
      </c>
      <c r="AG457" s="40" t="str">
        <f t="shared" si="108"/>
        <v>A679078</v>
      </c>
      <c r="AH457" s="40" t="s">
        <v>3929</v>
      </c>
    </row>
    <row r="458" spans="1:34">
      <c r="A458" s="50"/>
      <c r="B458" s="45" t="str">
        <f t="shared" si="109"/>
        <v/>
      </c>
      <c r="C458" s="50"/>
      <c r="D458" s="45" t="str">
        <f t="shared" si="110"/>
        <v/>
      </c>
      <c r="E458" s="82"/>
      <c r="F458" s="45" t="str">
        <f t="shared" si="111"/>
        <v/>
      </c>
      <c r="G458" s="45" t="str">
        <f t="shared" si="112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104"/>
        <v/>
      </c>
      <c r="S458" s="40" t="str">
        <f t="shared" si="105"/>
        <v/>
      </c>
      <c r="T458" s="40" t="str">
        <f t="shared" si="106"/>
        <v/>
      </c>
      <c r="U458" s="40" t="str">
        <f t="shared" si="107"/>
        <v/>
      </c>
      <c r="AE458" s="90" t="s">
        <v>1910</v>
      </c>
      <c r="AF458" s="40" t="s">
        <v>1911</v>
      </c>
      <c r="AG458" s="40" t="str">
        <f t="shared" si="108"/>
        <v>A679078</v>
      </c>
      <c r="AH458" s="40" t="s">
        <v>3929</v>
      </c>
    </row>
    <row r="459" spans="1:34">
      <c r="A459" s="50"/>
      <c r="B459" s="45" t="str">
        <f t="shared" si="109"/>
        <v/>
      </c>
      <c r="C459" s="50"/>
      <c r="D459" s="45" t="str">
        <f t="shared" si="110"/>
        <v/>
      </c>
      <c r="E459" s="82"/>
      <c r="F459" s="45" t="str">
        <f t="shared" si="111"/>
        <v/>
      </c>
      <c r="G459" s="45" t="str">
        <f t="shared" si="112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104"/>
        <v/>
      </c>
      <c r="S459" s="40" t="str">
        <f t="shared" si="105"/>
        <v/>
      </c>
      <c r="T459" s="40" t="str">
        <f t="shared" si="106"/>
        <v/>
      </c>
      <c r="U459" s="40" t="str">
        <f t="shared" si="107"/>
        <v/>
      </c>
      <c r="AE459" s="90" t="s">
        <v>1912</v>
      </c>
      <c r="AF459" s="40" t="s">
        <v>1913</v>
      </c>
      <c r="AG459" s="40" t="str">
        <f t="shared" si="108"/>
        <v>A679078</v>
      </c>
      <c r="AH459" s="40" t="s">
        <v>3929</v>
      </c>
    </row>
    <row r="460" spans="1:34">
      <c r="A460" s="50"/>
      <c r="B460" s="45" t="str">
        <f t="shared" si="109"/>
        <v/>
      </c>
      <c r="C460" s="50"/>
      <c r="D460" s="45" t="str">
        <f t="shared" si="110"/>
        <v/>
      </c>
      <c r="E460" s="82"/>
      <c r="F460" s="45" t="str">
        <f t="shared" si="111"/>
        <v/>
      </c>
      <c r="G460" s="45" t="str">
        <f t="shared" si="112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104"/>
        <v/>
      </c>
      <c r="S460" s="40" t="str">
        <f t="shared" si="105"/>
        <v/>
      </c>
      <c r="T460" s="40" t="str">
        <f t="shared" si="106"/>
        <v/>
      </c>
      <c r="U460" s="40" t="str">
        <f t="shared" si="107"/>
        <v/>
      </c>
      <c r="AE460" s="90" t="s">
        <v>1914</v>
      </c>
      <c r="AF460" s="40" t="s">
        <v>1915</v>
      </c>
      <c r="AG460" s="40" t="str">
        <f t="shared" si="108"/>
        <v>A679078</v>
      </c>
      <c r="AH460" s="40" t="s">
        <v>3929</v>
      </c>
    </row>
    <row r="461" spans="1:34">
      <c r="A461" s="50"/>
      <c r="B461" s="45" t="str">
        <f t="shared" si="109"/>
        <v/>
      </c>
      <c r="C461" s="50"/>
      <c r="D461" s="45" t="str">
        <f t="shared" si="110"/>
        <v/>
      </c>
      <c r="E461" s="82"/>
      <c r="F461" s="45" t="str">
        <f t="shared" si="111"/>
        <v/>
      </c>
      <c r="G461" s="45" t="str">
        <f t="shared" si="112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104"/>
        <v/>
      </c>
      <c r="S461" s="40" t="str">
        <f t="shared" si="105"/>
        <v/>
      </c>
      <c r="T461" s="40" t="str">
        <f t="shared" si="106"/>
        <v/>
      </c>
      <c r="U461" s="40" t="str">
        <f t="shared" si="107"/>
        <v/>
      </c>
      <c r="AE461" s="90" t="s">
        <v>1916</v>
      </c>
      <c r="AF461" s="40" t="s">
        <v>1917</v>
      </c>
      <c r="AG461" s="40" t="str">
        <f t="shared" si="108"/>
        <v>A679078</v>
      </c>
      <c r="AH461" s="40" t="s">
        <v>3929</v>
      </c>
    </row>
    <row r="462" spans="1:34">
      <c r="A462" s="50"/>
      <c r="B462" s="45" t="str">
        <f t="shared" si="109"/>
        <v/>
      </c>
      <c r="C462" s="50"/>
      <c r="D462" s="45" t="str">
        <f t="shared" si="110"/>
        <v/>
      </c>
      <c r="E462" s="82"/>
      <c r="F462" s="45" t="str">
        <f t="shared" si="111"/>
        <v/>
      </c>
      <c r="G462" s="45" t="str">
        <f t="shared" si="112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ref="R462:R511" si="113">LEFT(C462,3)</f>
        <v/>
      </c>
      <c r="S462" s="40" t="str">
        <f t="shared" ref="S462:S511" si="114">LEFT(C462,2)</f>
        <v/>
      </c>
      <c r="T462" s="40" t="str">
        <f t="shared" ref="T462:T511" si="115">MID(G462,2,2)</f>
        <v/>
      </c>
      <c r="U462" s="40" t="str">
        <f t="shared" ref="U462:U511" si="116">LEFT(C462,1)</f>
        <v/>
      </c>
      <c r="AE462" s="90" t="s">
        <v>1918</v>
      </c>
      <c r="AF462" s="40" t="s">
        <v>1919</v>
      </c>
      <c r="AG462" s="40" t="str">
        <f t="shared" si="108"/>
        <v>A679078</v>
      </c>
      <c r="AH462" s="40" t="s">
        <v>3929</v>
      </c>
    </row>
    <row r="463" spans="1:34">
      <c r="A463" s="50"/>
      <c r="B463" s="45" t="str">
        <f t="shared" si="109"/>
        <v/>
      </c>
      <c r="C463" s="50"/>
      <c r="D463" s="45" t="str">
        <f t="shared" si="110"/>
        <v/>
      </c>
      <c r="E463" s="82"/>
      <c r="F463" s="45" t="str">
        <f t="shared" si="111"/>
        <v/>
      </c>
      <c r="G463" s="45" t="str">
        <f t="shared" si="112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113"/>
        <v/>
      </c>
      <c r="S463" s="40" t="str">
        <f t="shared" si="114"/>
        <v/>
      </c>
      <c r="T463" s="40" t="str">
        <f t="shared" si="115"/>
        <v/>
      </c>
      <c r="U463" s="40" t="str">
        <f t="shared" si="116"/>
        <v/>
      </c>
      <c r="AE463" s="90" t="s">
        <v>1920</v>
      </c>
      <c r="AF463" s="40" t="s">
        <v>1921</v>
      </c>
      <c r="AG463" s="40" t="str">
        <f t="shared" si="108"/>
        <v>A679078</v>
      </c>
      <c r="AH463" s="40" t="s">
        <v>3929</v>
      </c>
    </row>
    <row r="464" spans="1:34">
      <c r="A464" s="50"/>
      <c r="B464" s="45" t="str">
        <f t="shared" si="109"/>
        <v/>
      </c>
      <c r="C464" s="50"/>
      <c r="D464" s="45" t="str">
        <f t="shared" si="110"/>
        <v/>
      </c>
      <c r="E464" s="82"/>
      <c r="F464" s="45" t="str">
        <f t="shared" si="111"/>
        <v/>
      </c>
      <c r="G464" s="45" t="str">
        <f t="shared" si="112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113"/>
        <v/>
      </c>
      <c r="S464" s="40" t="str">
        <f t="shared" si="114"/>
        <v/>
      </c>
      <c r="T464" s="40" t="str">
        <f t="shared" si="115"/>
        <v/>
      </c>
      <c r="U464" s="40" t="str">
        <f t="shared" si="116"/>
        <v/>
      </c>
      <c r="AE464" s="90" t="s">
        <v>1922</v>
      </c>
      <c r="AF464" s="40" t="s">
        <v>1923</v>
      </c>
      <c r="AG464" s="40" t="str">
        <f t="shared" si="108"/>
        <v>A679078</v>
      </c>
      <c r="AH464" s="40" t="s">
        <v>3929</v>
      </c>
    </row>
    <row r="465" spans="1:34">
      <c r="A465" s="50"/>
      <c r="B465" s="45" t="str">
        <f t="shared" si="109"/>
        <v/>
      </c>
      <c r="C465" s="50"/>
      <c r="D465" s="45" t="str">
        <f t="shared" si="110"/>
        <v/>
      </c>
      <c r="E465" s="82"/>
      <c r="F465" s="45" t="str">
        <f t="shared" si="111"/>
        <v/>
      </c>
      <c r="G465" s="45" t="str">
        <f t="shared" si="112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113"/>
        <v/>
      </c>
      <c r="S465" s="40" t="str">
        <f t="shared" si="114"/>
        <v/>
      </c>
      <c r="T465" s="40" t="str">
        <f t="shared" si="115"/>
        <v/>
      </c>
      <c r="U465" s="40" t="str">
        <f t="shared" si="116"/>
        <v/>
      </c>
      <c r="AE465" s="90" t="s">
        <v>1924</v>
      </c>
      <c r="AF465" s="40" t="s">
        <v>1925</v>
      </c>
      <c r="AG465" s="40" t="str">
        <f t="shared" si="108"/>
        <v>A679078</v>
      </c>
      <c r="AH465" s="40" t="s">
        <v>3929</v>
      </c>
    </row>
    <row r="466" spans="1:34">
      <c r="A466" s="50"/>
      <c r="B466" s="45" t="str">
        <f t="shared" si="109"/>
        <v/>
      </c>
      <c r="C466" s="50"/>
      <c r="D466" s="45" t="str">
        <f t="shared" si="110"/>
        <v/>
      </c>
      <c r="E466" s="82"/>
      <c r="F466" s="45" t="str">
        <f t="shared" si="111"/>
        <v/>
      </c>
      <c r="G466" s="45" t="str">
        <f t="shared" si="112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113"/>
        <v/>
      </c>
      <c r="S466" s="40" t="str">
        <f t="shared" si="114"/>
        <v/>
      </c>
      <c r="T466" s="40" t="str">
        <f t="shared" si="115"/>
        <v/>
      </c>
      <c r="U466" s="40" t="str">
        <f t="shared" si="116"/>
        <v/>
      </c>
      <c r="AE466" s="90" t="s">
        <v>1926</v>
      </c>
      <c r="AF466" s="40" t="s">
        <v>1927</v>
      </c>
      <c r="AG466" s="40" t="str">
        <f t="shared" ref="AG466:AG529" si="117">LEFT(AE466,7)</f>
        <v>A679078</v>
      </c>
      <c r="AH466" s="40" t="s">
        <v>3929</v>
      </c>
    </row>
    <row r="467" spans="1:34">
      <c r="A467" s="50"/>
      <c r="B467" s="45" t="str">
        <f t="shared" si="109"/>
        <v/>
      </c>
      <c r="C467" s="50"/>
      <c r="D467" s="45" t="str">
        <f t="shared" si="110"/>
        <v/>
      </c>
      <c r="E467" s="82"/>
      <c r="F467" s="45" t="str">
        <f t="shared" si="111"/>
        <v/>
      </c>
      <c r="G467" s="45" t="str">
        <f t="shared" si="112"/>
        <v/>
      </c>
      <c r="H467" s="81"/>
      <c r="I467" s="81"/>
      <c r="J467" s="81"/>
      <c r="K467" s="93"/>
      <c r="L467" s="92"/>
      <c r="M467" s="92"/>
      <c r="N467" s="93"/>
      <c r="O467" s="218"/>
      <c r="P467" s="49"/>
      <c r="Q467" s="246" t="str">
        <f>IF(C467="","",'OPĆI DIO'!$C$1)</f>
        <v/>
      </c>
      <c r="R467" s="40" t="str">
        <f t="shared" si="113"/>
        <v/>
      </c>
      <c r="S467" s="40" t="str">
        <f t="shared" si="114"/>
        <v/>
      </c>
      <c r="T467" s="40" t="str">
        <f t="shared" si="115"/>
        <v/>
      </c>
      <c r="U467" s="40" t="str">
        <f t="shared" si="116"/>
        <v/>
      </c>
      <c r="AE467" s="90" t="s">
        <v>1928</v>
      </c>
      <c r="AF467" s="40" t="s">
        <v>1929</v>
      </c>
      <c r="AG467" s="40" t="str">
        <f t="shared" si="117"/>
        <v>A679078</v>
      </c>
      <c r="AH467" s="40" t="s">
        <v>3929</v>
      </c>
    </row>
    <row r="468" spans="1:34">
      <c r="A468" s="50"/>
      <c r="B468" s="45" t="str">
        <f t="shared" si="109"/>
        <v/>
      </c>
      <c r="C468" s="50"/>
      <c r="D468" s="45" t="str">
        <f t="shared" si="110"/>
        <v/>
      </c>
      <c r="E468" s="82"/>
      <c r="F468" s="45" t="str">
        <f t="shared" si="111"/>
        <v/>
      </c>
      <c r="G468" s="45" t="str">
        <f t="shared" si="112"/>
        <v/>
      </c>
      <c r="H468" s="81"/>
      <c r="I468" s="81"/>
      <c r="J468" s="81"/>
      <c r="K468" s="93"/>
      <c r="L468" s="92"/>
      <c r="M468" s="92"/>
      <c r="N468" s="93"/>
      <c r="O468" s="218"/>
      <c r="P468" s="49"/>
      <c r="Q468" s="246" t="str">
        <f>IF(C468="","",'OPĆI DIO'!$C$1)</f>
        <v/>
      </c>
      <c r="R468" s="40" t="str">
        <f t="shared" si="113"/>
        <v/>
      </c>
      <c r="S468" s="40" t="str">
        <f t="shared" si="114"/>
        <v/>
      </c>
      <c r="T468" s="40" t="str">
        <f t="shared" si="115"/>
        <v/>
      </c>
      <c r="U468" s="40" t="str">
        <f t="shared" si="116"/>
        <v/>
      </c>
      <c r="AE468" s="90" t="s">
        <v>1930</v>
      </c>
      <c r="AF468" s="40" t="s">
        <v>1931</v>
      </c>
      <c r="AG468" s="40" t="str">
        <f t="shared" si="117"/>
        <v>A679078</v>
      </c>
      <c r="AH468" s="40" t="s">
        <v>3929</v>
      </c>
    </row>
    <row r="469" spans="1:34">
      <c r="A469" s="50"/>
      <c r="B469" s="45" t="str">
        <f t="shared" si="109"/>
        <v/>
      </c>
      <c r="C469" s="50"/>
      <c r="D469" s="45" t="str">
        <f t="shared" si="110"/>
        <v/>
      </c>
      <c r="E469" s="82"/>
      <c r="F469" s="45" t="str">
        <f t="shared" si="111"/>
        <v/>
      </c>
      <c r="G469" s="45" t="str">
        <f t="shared" si="112"/>
        <v/>
      </c>
      <c r="H469" s="81"/>
      <c r="I469" s="81"/>
      <c r="J469" s="81"/>
      <c r="K469" s="93"/>
      <c r="L469" s="92"/>
      <c r="M469" s="92"/>
      <c r="N469" s="93"/>
      <c r="O469" s="218"/>
      <c r="P469" s="49"/>
      <c r="Q469" s="246" t="str">
        <f>IF(C469="","",'OPĆI DIO'!$C$1)</f>
        <v/>
      </c>
      <c r="R469" s="40" t="str">
        <f t="shared" si="113"/>
        <v/>
      </c>
      <c r="S469" s="40" t="str">
        <f t="shared" si="114"/>
        <v/>
      </c>
      <c r="T469" s="40" t="str">
        <f t="shared" si="115"/>
        <v/>
      </c>
      <c r="U469" s="40" t="str">
        <f t="shared" si="116"/>
        <v/>
      </c>
      <c r="AE469" s="90" t="s">
        <v>1932</v>
      </c>
      <c r="AF469" s="40" t="s">
        <v>1933</v>
      </c>
      <c r="AG469" s="40" t="str">
        <f t="shared" si="117"/>
        <v>A679078</v>
      </c>
      <c r="AH469" s="40" t="s">
        <v>3929</v>
      </c>
    </row>
    <row r="470" spans="1:34">
      <c r="A470" s="50"/>
      <c r="B470" s="45" t="str">
        <f t="shared" si="109"/>
        <v/>
      </c>
      <c r="C470" s="50"/>
      <c r="D470" s="45" t="str">
        <f t="shared" si="110"/>
        <v/>
      </c>
      <c r="E470" s="82"/>
      <c r="F470" s="45" t="str">
        <f t="shared" si="111"/>
        <v/>
      </c>
      <c r="G470" s="45" t="str">
        <f t="shared" si="112"/>
        <v/>
      </c>
      <c r="H470" s="81"/>
      <c r="I470" s="81"/>
      <c r="J470" s="81"/>
      <c r="K470" s="93"/>
      <c r="L470" s="92"/>
      <c r="M470" s="92"/>
      <c r="N470" s="93"/>
      <c r="O470" s="218"/>
      <c r="P470" s="49"/>
      <c r="Q470" s="246" t="str">
        <f>IF(C470="","",'OPĆI DIO'!$C$1)</f>
        <v/>
      </c>
      <c r="R470" s="40" t="str">
        <f t="shared" si="113"/>
        <v/>
      </c>
      <c r="S470" s="40" t="str">
        <f t="shared" si="114"/>
        <v/>
      </c>
      <c r="T470" s="40" t="str">
        <f t="shared" si="115"/>
        <v/>
      </c>
      <c r="U470" s="40" t="str">
        <f t="shared" si="116"/>
        <v/>
      </c>
      <c r="AE470" s="90" t="s">
        <v>1934</v>
      </c>
      <c r="AF470" s="40" t="s">
        <v>1935</v>
      </c>
      <c r="AG470" s="40" t="str">
        <f t="shared" si="117"/>
        <v>A679078</v>
      </c>
      <c r="AH470" s="40" t="s">
        <v>3929</v>
      </c>
    </row>
    <row r="471" spans="1:34">
      <c r="A471" s="50"/>
      <c r="B471" s="45" t="str">
        <f t="shared" si="109"/>
        <v/>
      </c>
      <c r="C471" s="50"/>
      <c r="D471" s="45" t="str">
        <f t="shared" si="110"/>
        <v/>
      </c>
      <c r="E471" s="82"/>
      <c r="F471" s="45" t="str">
        <f t="shared" si="111"/>
        <v/>
      </c>
      <c r="G471" s="45" t="str">
        <f t="shared" si="112"/>
        <v/>
      </c>
      <c r="H471" s="81"/>
      <c r="I471" s="81"/>
      <c r="J471" s="81"/>
      <c r="K471" s="93"/>
      <c r="L471" s="92"/>
      <c r="M471" s="92"/>
      <c r="N471" s="93"/>
      <c r="O471" s="218"/>
      <c r="P471" s="49"/>
      <c r="Q471" s="246" t="str">
        <f>IF(C471="","",'OPĆI DIO'!$C$1)</f>
        <v/>
      </c>
      <c r="R471" s="40" t="str">
        <f t="shared" si="113"/>
        <v/>
      </c>
      <c r="S471" s="40" t="str">
        <f t="shared" si="114"/>
        <v/>
      </c>
      <c r="T471" s="40" t="str">
        <f t="shared" si="115"/>
        <v/>
      </c>
      <c r="U471" s="40" t="str">
        <f t="shared" si="116"/>
        <v/>
      </c>
      <c r="AE471" s="90" t="s">
        <v>1936</v>
      </c>
      <c r="AF471" s="40" t="s">
        <v>1937</v>
      </c>
      <c r="AG471" s="40" t="str">
        <f t="shared" si="117"/>
        <v>A679078</v>
      </c>
      <c r="AH471" s="40" t="s">
        <v>3929</v>
      </c>
    </row>
    <row r="472" spans="1:34">
      <c r="A472" s="50"/>
      <c r="B472" s="45" t="str">
        <f t="shared" si="109"/>
        <v/>
      </c>
      <c r="C472" s="50"/>
      <c r="D472" s="45" t="str">
        <f t="shared" si="110"/>
        <v/>
      </c>
      <c r="E472" s="82"/>
      <c r="F472" s="45" t="str">
        <f t="shared" si="111"/>
        <v/>
      </c>
      <c r="G472" s="45" t="str">
        <f t="shared" si="112"/>
        <v/>
      </c>
      <c r="H472" s="81"/>
      <c r="I472" s="81"/>
      <c r="J472" s="81"/>
      <c r="K472" s="93"/>
      <c r="L472" s="92"/>
      <c r="M472" s="92"/>
      <c r="N472" s="93"/>
      <c r="O472" s="218"/>
      <c r="P472" s="49"/>
      <c r="Q472" s="246" t="str">
        <f>IF(C472="","",'OPĆI DIO'!$C$1)</f>
        <v/>
      </c>
      <c r="R472" s="40" t="str">
        <f t="shared" si="113"/>
        <v/>
      </c>
      <c r="S472" s="40" t="str">
        <f t="shared" si="114"/>
        <v/>
      </c>
      <c r="T472" s="40" t="str">
        <f t="shared" si="115"/>
        <v/>
      </c>
      <c r="U472" s="40" t="str">
        <f t="shared" si="116"/>
        <v/>
      </c>
      <c r="AE472" s="90" t="s">
        <v>1938</v>
      </c>
      <c r="AF472" s="40" t="s">
        <v>1939</v>
      </c>
      <c r="AG472" s="40" t="str">
        <f t="shared" si="117"/>
        <v>A679078</v>
      </c>
      <c r="AH472" s="40" t="s">
        <v>3929</v>
      </c>
    </row>
    <row r="473" spans="1:34">
      <c r="A473" s="50"/>
      <c r="B473" s="45" t="str">
        <f t="shared" si="109"/>
        <v/>
      </c>
      <c r="C473" s="50"/>
      <c r="D473" s="45" t="str">
        <f t="shared" si="110"/>
        <v/>
      </c>
      <c r="E473" s="82"/>
      <c r="F473" s="45" t="str">
        <f t="shared" si="111"/>
        <v/>
      </c>
      <c r="G473" s="45" t="str">
        <f t="shared" si="112"/>
        <v/>
      </c>
      <c r="H473" s="81"/>
      <c r="I473" s="81"/>
      <c r="J473" s="81"/>
      <c r="K473" s="93"/>
      <c r="L473" s="92"/>
      <c r="M473" s="92"/>
      <c r="N473" s="93"/>
      <c r="O473" s="218"/>
      <c r="P473" s="49"/>
      <c r="Q473" s="246" t="str">
        <f>IF(C473="","",'OPĆI DIO'!$C$1)</f>
        <v/>
      </c>
      <c r="R473" s="40" t="str">
        <f t="shared" si="113"/>
        <v/>
      </c>
      <c r="S473" s="40" t="str">
        <f t="shared" si="114"/>
        <v/>
      </c>
      <c r="T473" s="40" t="str">
        <f t="shared" si="115"/>
        <v/>
      </c>
      <c r="U473" s="40" t="str">
        <f t="shared" si="116"/>
        <v/>
      </c>
      <c r="AE473" s="90" t="s">
        <v>1940</v>
      </c>
      <c r="AF473" s="40" t="s">
        <v>1941</v>
      </c>
      <c r="AG473" s="40" t="str">
        <f t="shared" si="117"/>
        <v>A679078</v>
      </c>
      <c r="AH473" s="40" t="s">
        <v>3929</v>
      </c>
    </row>
    <row r="474" spans="1:34">
      <c r="A474" s="50"/>
      <c r="B474" s="45" t="str">
        <f t="shared" si="109"/>
        <v/>
      </c>
      <c r="C474" s="50"/>
      <c r="D474" s="45" t="str">
        <f t="shared" si="110"/>
        <v/>
      </c>
      <c r="E474" s="82"/>
      <c r="F474" s="45" t="str">
        <f t="shared" si="111"/>
        <v/>
      </c>
      <c r="G474" s="45" t="str">
        <f t="shared" si="112"/>
        <v/>
      </c>
      <c r="H474" s="81"/>
      <c r="I474" s="81"/>
      <c r="J474" s="81"/>
      <c r="K474" s="93"/>
      <c r="L474" s="92"/>
      <c r="M474" s="92"/>
      <c r="N474" s="93"/>
      <c r="O474" s="218"/>
      <c r="P474" s="49"/>
      <c r="Q474" s="246" t="str">
        <f>IF(C474="","",'OPĆI DIO'!$C$1)</f>
        <v/>
      </c>
      <c r="R474" s="40" t="str">
        <f t="shared" si="113"/>
        <v/>
      </c>
      <c r="S474" s="40" t="str">
        <f t="shared" si="114"/>
        <v/>
      </c>
      <c r="T474" s="40" t="str">
        <f t="shared" si="115"/>
        <v/>
      </c>
      <c r="U474" s="40" t="str">
        <f t="shared" si="116"/>
        <v/>
      </c>
      <c r="AE474" s="90" t="s">
        <v>4379</v>
      </c>
      <c r="AF474" s="40" t="s">
        <v>4380</v>
      </c>
      <c r="AG474" s="40" t="str">
        <f t="shared" si="117"/>
        <v>A679078</v>
      </c>
      <c r="AH474" s="40" t="s">
        <v>3929</v>
      </c>
    </row>
    <row r="475" spans="1:34">
      <c r="A475" s="50"/>
      <c r="B475" s="45" t="str">
        <f t="shared" si="109"/>
        <v/>
      </c>
      <c r="C475" s="50"/>
      <c r="D475" s="45" t="str">
        <f t="shared" si="110"/>
        <v/>
      </c>
      <c r="E475" s="82"/>
      <c r="F475" s="45" t="str">
        <f t="shared" si="111"/>
        <v/>
      </c>
      <c r="G475" s="45" t="str">
        <f t="shared" si="112"/>
        <v/>
      </c>
      <c r="H475" s="81"/>
      <c r="I475" s="81"/>
      <c r="J475" s="81"/>
      <c r="K475" s="93"/>
      <c r="L475" s="92"/>
      <c r="M475" s="92"/>
      <c r="N475" s="93"/>
      <c r="O475" s="218"/>
      <c r="P475" s="49"/>
      <c r="Q475" s="246" t="str">
        <f>IF(C475="","",'OPĆI DIO'!$C$1)</f>
        <v/>
      </c>
      <c r="R475" s="40" t="str">
        <f t="shared" si="113"/>
        <v/>
      </c>
      <c r="S475" s="40" t="str">
        <f t="shared" si="114"/>
        <v/>
      </c>
      <c r="T475" s="40" t="str">
        <f t="shared" si="115"/>
        <v/>
      </c>
      <c r="U475" s="40" t="str">
        <f t="shared" si="116"/>
        <v/>
      </c>
      <c r="AE475" s="90" t="s">
        <v>1942</v>
      </c>
      <c r="AF475" s="40" t="s">
        <v>1943</v>
      </c>
      <c r="AG475" s="40" t="str">
        <f t="shared" si="117"/>
        <v>A679078</v>
      </c>
      <c r="AH475" s="40" t="s">
        <v>3929</v>
      </c>
    </row>
    <row r="476" spans="1:34">
      <c r="A476" s="50"/>
      <c r="B476" s="45" t="str">
        <f t="shared" si="109"/>
        <v/>
      </c>
      <c r="C476" s="50"/>
      <c r="D476" s="45" t="str">
        <f t="shared" si="110"/>
        <v/>
      </c>
      <c r="E476" s="82"/>
      <c r="F476" s="45" t="str">
        <f t="shared" si="111"/>
        <v/>
      </c>
      <c r="G476" s="45" t="str">
        <f t="shared" si="112"/>
        <v/>
      </c>
      <c r="H476" s="81"/>
      <c r="I476" s="81"/>
      <c r="J476" s="81"/>
      <c r="K476" s="93"/>
      <c r="L476" s="92"/>
      <c r="M476" s="92"/>
      <c r="N476" s="93"/>
      <c r="O476" s="218"/>
      <c r="P476" s="49"/>
      <c r="Q476" s="246" t="str">
        <f>IF(C476="","",'OPĆI DIO'!$C$1)</f>
        <v/>
      </c>
      <c r="R476" s="40" t="str">
        <f t="shared" si="113"/>
        <v/>
      </c>
      <c r="S476" s="40" t="str">
        <f t="shared" si="114"/>
        <v/>
      </c>
      <c r="T476" s="40" t="str">
        <f t="shared" si="115"/>
        <v/>
      </c>
      <c r="U476" s="40" t="str">
        <f t="shared" si="116"/>
        <v/>
      </c>
      <c r="AE476" s="90" t="s">
        <v>1944</v>
      </c>
      <c r="AF476" s="40" t="s">
        <v>1945</v>
      </c>
      <c r="AG476" s="40" t="str">
        <f t="shared" si="117"/>
        <v>A679078</v>
      </c>
      <c r="AH476" s="40" t="s">
        <v>3929</v>
      </c>
    </row>
    <row r="477" spans="1:34">
      <c r="A477" s="50"/>
      <c r="B477" s="45" t="str">
        <f t="shared" si="109"/>
        <v/>
      </c>
      <c r="C477" s="50"/>
      <c r="D477" s="45" t="str">
        <f t="shared" si="110"/>
        <v/>
      </c>
      <c r="E477" s="82"/>
      <c r="F477" s="45" t="str">
        <f t="shared" si="111"/>
        <v/>
      </c>
      <c r="G477" s="45" t="str">
        <f t="shared" si="112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113"/>
        <v/>
      </c>
      <c r="S477" s="40" t="str">
        <f t="shared" si="114"/>
        <v/>
      </c>
      <c r="T477" s="40" t="str">
        <f t="shared" si="115"/>
        <v/>
      </c>
      <c r="U477" s="40" t="str">
        <f t="shared" si="116"/>
        <v/>
      </c>
      <c r="AE477" s="90" t="s">
        <v>1946</v>
      </c>
      <c r="AF477" s="40" t="s">
        <v>1947</v>
      </c>
      <c r="AG477" s="40" t="str">
        <f t="shared" si="117"/>
        <v>A679078</v>
      </c>
      <c r="AH477" s="40" t="s">
        <v>3929</v>
      </c>
    </row>
    <row r="478" spans="1:34">
      <c r="A478" s="50"/>
      <c r="B478" s="45" t="str">
        <f t="shared" si="109"/>
        <v/>
      </c>
      <c r="C478" s="50"/>
      <c r="D478" s="45" t="str">
        <f t="shared" si="110"/>
        <v/>
      </c>
      <c r="E478" s="82"/>
      <c r="F478" s="45" t="str">
        <f t="shared" si="111"/>
        <v/>
      </c>
      <c r="G478" s="45" t="str">
        <f t="shared" si="112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113"/>
        <v/>
      </c>
      <c r="S478" s="40" t="str">
        <f t="shared" si="114"/>
        <v/>
      </c>
      <c r="T478" s="40" t="str">
        <f t="shared" si="115"/>
        <v/>
      </c>
      <c r="U478" s="40" t="str">
        <f t="shared" si="116"/>
        <v/>
      </c>
      <c r="AE478" s="90" t="s">
        <v>1948</v>
      </c>
      <c r="AF478" s="40" t="s">
        <v>1949</v>
      </c>
      <c r="AG478" s="40" t="str">
        <f t="shared" si="117"/>
        <v>A679078</v>
      </c>
      <c r="AH478" s="40" t="s">
        <v>3929</v>
      </c>
    </row>
    <row r="479" spans="1:34">
      <c r="A479" s="50"/>
      <c r="B479" s="45" t="str">
        <f t="shared" si="109"/>
        <v/>
      </c>
      <c r="C479" s="50"/>
      <c r="D479" s="45" t="str">
        <f t="shared" si="110"/>
        <v/>
      </c>
      <c r="E479" s="82"/>
      <c r="F479" s="45" t="str">
        <f t="shared" si="111"/>
        <v/>
      </c>
      <c r="G479" s="45" t="str">
        <f t="shared" si="112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113"/>
        <v/>
      </c>
      <c r="S479" s="40" t="str">
        <f t="shared" si="114"/>
        <v/>
      </c>
      <c r="T479" s="40" t="str">
        <f t="shared" si="115"/>
        <v/>
      </c>
      <c r="U479" s="40" t="str">
        <f t="shared" si="116"/>
        <v/>
      </c>
      <c r="AE479" s="90" t="s">
        <v>1950</v>
      </c>
      <c r="AF479" s="40" t="s">
        <v>1951</v>
      </c>
      <c r="AG479" s="40" t="str">
        <f t="shared" si="117"/>
        <v>A679078</v>
      </c>
      <c r="AH479" s="40" t="s">
        <v>3929</v>
      </c>
    </row>
    <row r="480" spans="1:34">
      <c r="A480" s="50"/>
      <c r="B480" s="45" t="str">
        <f t="shared" si="109"/>
        <v/>
      </c>
      <c r="C480" s="50"/>
      <c r="D480" s="45" t="str">
        <f t="shared" si="110"/>
        <v/>
      </c>
      <c r="E480" s="82"/>
      <c r="F480" s="45" t="str">
        <f t="shared" si="111"/>
        <v/>
      </c>
      <c r="G480" s="45" t="str">
        <f t="shared" si="112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113"/>
        <v/>
      </c>
      <c r="S480" s="40" t="str">
        <f t="shared" si="114"/>
        <v/>
      </c>
      <c r="T480" s="40" t="str">
        <f t="shared" si="115"/>
        <v/>
      </c>
      <c r="U480" s="40" t="str">
        <f t="shared" si="116"/>
        <v/>
      </c>
      <c r="AE480" s="90" t="s">
        <v>1952</v>
      </c>
      <c r="AF480" s="40" t="s">
        <v>1953</v>
      </c>
      <c r="AG480" s="40" t="str">
        <f t="shared" si="117"/>
        <v>A679078</v>
      </c>
      <c r="AH480" s="40" t="s">
        <v>3929</v>
      </c>
    </row>
    <row r="481" spans="1:34">
      <c r="A481" s="50"/>
      <c r="B481" s="45" t="str">
        <f t="shared" si="109"/>
        <v/>
      </c>
      <c r="C481" s="50"/>
      <c r="D481" s="45" t="str">
        <f t="shared" si="110"/>
        <v/>
      </c>
      <c r="E481" s="82"/>
      <c r="F481" s="45" t="str">
        <f t="shared" si="111"/>
        <v/>
      </c>
      <c r="G481" s="45" t="str">
        <f t="shared" si="112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113"/>
        <v/>
      </c>
      <c r="S481" s="40" t="str">
        <f t="shared" si="114"/>
        <v/>
      </c>
      <c r="T481" s="40" t="str">
        <f t="shared" si="115"/>
        <v/>
      </c>
      <c r="U481" s="40" t="str">
        <f t="shared" si="116"/>
        <v/>
      </c>
      <c r="AE481" s="90" t="s">
        <v>1954</v>
      </c>
      <c r="AF481" s="40" t="s">
        <v>1955</v>
      </c>
      <c r="AG481" s="40" t="str">
        <f t="shared" si="117"/>
        <v>A679078</v>
      </c>
      <c r="AH481" s="40" t="s">
        <v>3929</v>
      </c>
    </row>
    <row r="482" spans="1:34">
      <c r="A482" s="50"/>
      <c r="B482" s="45" t="str">
        <f t="shared" si="109"/>
        <v/>
      </c>
      <c r="C482" s="50"/>
      <c r="D482" s="45" t="str">
        <f t="shared" si="110"/>
        <v/>
      </c>
      <c r="E482" s="82"/>
      <c r="F482" s="45" t="str">
        <f t="shared" si="111"/>
        <v/>
      </c>
      <c r="G482" s="45" t="str">
        <f t="shared" si="112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113"/>
        <v/>
      </c>
      <c r="S482" s="40" t="str">
        <f t="shared" si="114"/>
        <v/>
      </c>
      <c r="T482" s="40" t="str">
        <f t="shared" si="115"/>
        <v/>
      </c>
      <c r="U482" s="40" t="str">
        <f t="shared" si="116"/>
        <v/>
      </c>
      <c r="AE482" s="90" t="s">
        <v>1956</v>
      </c>
      <c r="AF482" s="40" t="s">
        <v>1957</v>
      </c>
      <c r="AG482" s="40" t="str">
        <f t="shared" si="117"/>
        <v>A679078</v>
      </c>
      <c r="AH482" s="40" t="s">
        <v>3929</v>
      </c>
    </row>
    <row r="483" spans="1:34">
      <c r="A483" s="50"/>
      <c r="B483" s="45" t="str">
        <f t="shared" si="109"/>
        <v/>
      </c>
      <c r="C483" s="50"/>
      <c r="D483" s="45" t="str">
        <f t="shared" si="110"/>
        <v/>
      </c>
      <c r="E483" s="82"/>
      <c r="F483" s="45" t="str">
        <f t="shared" si="111"/>
        <v/>
      </c>
      <c r="G483" s="45" t="str">
        <f t="shared" si="112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113"/>
        <v/>
      </c>
      <c r="S483" s="40" t="str">
        <f t="shared" si="114"/>
        <v/>
      </c>
      <c r="T483" s="40" t="str">
        <f t="shared" si="115"/>
        <v/>
      </c>
      <c r="U483" s="40" t="str">
        <f t="shared" si="116"/>
        <v/>
      </c>
      <c r="AE483" s="90" t="s">
        <v>1958</v>
      </c>
      <c r="AF483" s="40" t="s">
        <v>1959</v>
      </c>
      <c r="AG483" s="40" t="str">
        <f t="shared" si="117"/>
        <v>A679078</v>
      </c>
      <c r="AH483" s="40" t="s">
        <v>3929</v>
      </c>
    </row>
    <row r="484" spans="1:34">
      <c r="A484" s="50"/>
      <c r="B484" s="45" t="str">
        <f t="shared" si="109"/>
        <v/>
      </c>
      <c r="C484" s="50"/>
      <c r="D484" s="45" t="str">
        <f t="shared" si="110"/>
        <v/>
      </c>
      <c r="E484" s="82"/>
      <c r="F484" s="45" t="str">
        <f t="shared" si="111"/>
        <v/>
      </c>
      <c r="G484" s="45" t="str">
        <f t="shared" si="112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113"/>
        <v/>
      </c>
      <c r="S484" s="40" t="str">
        <f t="shared" si="114"/>
        <v/>
      </c>
      <c r="T484" s="40" t="str">
        <f t="shared" si="115"/>
        <v/>
      </c>
      <c r="U484" s="40" t="str">
        <f t="shared" si="116"/>
        <v/>
      </c>
      <c r="AE484" s="90" t="s">
        <v>1960</v>
      </c>
      <c r="AF484" s="40" t="s">
        <v>1961</v>
      </c>
      <c r="AG484" s="40" t="str">
        <f t="shared" si="117"/>
        <v>A679078</v>
      </c>
      <c r="AH484" s="40" t="s">
        <v>3929</v>
      </c>
    </row>
    <row r="485" spans="1:34">
      <c r="A485" s="50"/>
      <c r="B485" s="45" t="str">
        <f t="shared" si="109"/>
        <v/>
      </c>
      <c r="C485" s="50"/>
      <c r="D485" s="45" t="str">
        <f t="shared" si="110"/>
        <v/>
      </c>
      <c r="E485" s="82"/>
      <c r="F485" s="45" t="str">
        <f t="shared" si="111"/>
        <v/>
      </c>
      <c r="G485" s="45" t="str">
        <f t="shared" si="112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113"/>
        <v/>
      </c>
      <c r="S485" s="40" t="str">
        <f t="shared" si="114"/>
        <v/>
      </c>
      <c r="T485" s="40" t="str">
        <f t="shared" si="115"/>
        <v/>
      </c>
      <c r="U485" s="40" t="str">
        <f t="shared" si="116"/>
        <v/>
      </c>
      <c r="AE485" s="90" t="s">
        <v>1962</v>
      </c>
      <c r="AF485" s="40" t="s">
        <v>1963</v>
      </c>
      <c r="AG485" s="40" t="str">
        <f t="shared" si="117"/>
        <v>A679078</v>
      </c>
      <c r="AH485" s="40" t="s">
        <v>3929</v>
      </c>
    </row>
    <row r="486" spans="1:34">
      <c r="A486" s="50"/>
      <c r="B486" s="45" t="str">
        <f t="shared" si="109"/>
        <v/>
      </c>
      <c r="C486" s="50"/>
      <c r="D486" s="45" t="str">
        <f t="shared" si="110"/>
        <v/>
      </c>
      <c r="E486" s="82"/>
      <c r="F486" s="45" t="str">
        <f t="shared" si="111"/>
        <v/>
      </c>
      <c r="G486" s="45" t="str">
        <f t="shared" si="112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113"/>
        <v/>
      </c>
      <c r="S486" s="40" t="str">
        <f t="shared" si="114"/>
        <v/>
      </c>
      <c r="T486" s="40" t="str">
        <f t="shared" si="115"/>
        <v/>
      </c>
      <c r="U486" s="40" t="str">
        <f t="shared" si="116"/>
        <v/>
      </c>
      <c r="AE486" s="90" t="s">
        <v>1964</v>
      </c>
      <c r="AF486" s="40" t="s">
        <v>1965</v>
      </c>
      <c r="AG486" s="40" t="str">
        <f t="shared" si="117"/>
        <v>A679078</v>
      </c>
      <c r="AH486" s="40" t="s">
        <v>3929</v>
      </c>
    </row>
    <row r="487" spans="1:34">
      <c r="A487" s="50"/>
      <c r="B487" s="45" t="str">
        <f t="shared" si="109"/>
        <v/>
      </c>
      <c r="C487" s="50"/>
      <c r="D487" s="45" t="str">
        <f t="shared" si="110"/>
        <v/>
      </c>
      <c r="E487" s="82"/>
      <c r="F487" s="45" t="str">
        <f t="shared" si="111"/>
        <v/>
      </c>
      <c r="G487" s="45" t="str">
        <f t="shared" si="112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113"/>
        <v/>
      </c>
      <c r="S487" s="40" t="str">
        <f t="shared" si="114"/>
        <v/>
      </c>
      <c r="T487" s="40" t="str">
        <f t="shared" si="115"/>
        <v/>
      </c>
      <c r="U487" s="40" t="str">
        <f t="shared" si="116"/>
        <v/>
      </c>
      <c r="AE487" s="90" t="s">
        <v>1966</v>
      </c>
      <c r="AF487" s="40" t="s">
        <v>1967</v>
      </c>
      <c r="AG487" s="40" t="str">
        <f t="shared" si="117"/>
        <v>A679078</v>
      </c>
      <c r="AH487" s="40" t="s">
        <v>3929</v>
      </c>
    </row>
    <row r="488" spans="1:34">
      <c r="A488" s="50"/>
      <c r="B488" s="45" t="str">
        <f t="shared" si="109"/>
        <v/>
      </c>
      <c r="C488" s="50"/>
      <c r="D488" s="45" t="str">
        <f t="shared" si="110"/>
        <v/>
      </c>
      <c r="E488" s="82"/>
      <c r="F488" s="45" t="str">
        <f t="shared" si="111"/>
        <v/>
      </c>
      <c r="G488" s="45" t="str">
        <f t="shared" si="112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113"/>
        <v/>
      </c>
      <c r="S488" s="40" t="str">
        <f t="shared" si="114"/>
        <v/>
      </c>
      <c r="T488" s="40" t="str">
        <f t="shared" si="115"/>
        <v/>
      </c>
      <c r="U488" s="40" t="str">
        <f t="shared" si="116"/>
        <v/>
      </c>
      <c r="AE488" s="90" t="s">
        <v>1968</v>
      </c>
      <c r="AF488" s="40" t="s">
        <v>1969</v>
      </c>
      <c r="AG488" s="40" t="str">
        <f t="shared" si="117"/>
        <v>A679078</v>
      </c>
      <c r="AH488" s="40" t="s">
        <v>3929</v>
      </c>
    </row>
    <row r="489" spans="1:34">
      <c r="A489" s="50"/>
      <c r="B489" s="45" t="str">
        <f t="shared" si="109"/>
        <v/>
      </c>
      <c r="C489" s="50"/>
      <c r="D489" s="45" t="str">
        <f t="shared" si="110"/>
        <v/>
      </c>
      <c r="E489" s="82"/>
      <c r="F489" s="45" t="str">
        <f t="shared" si="111"/>
        <v/>
      </c>
      <c r="G489" s="45" t="str">
        <f t="shared" si="112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113"/>
        <v/>
      </c>
      <c r="S489" s="40" t="str">
        <f t="shared" si="114"/>
        <v/>
      </c>
      <c r="T489" s="40" t="str">
        <f t="shared" si="115"/>
        <v/>
      </c>
      <c r="U489" s="40" t="str">
        <f t="shared" si="116"/>
        <v/>
      </c>
      <c r="AE489" s="90" t="s">
        <v>1970</v>
      </c>
      <c r="AF489" s="40" t="s">
        <v>1971</v>
      </c>
      <c r="AG489" s="40" t="str">
        <f t="shared" si="117"/>
        <v>A679078</v>
      </c>
      <c r="AH489" s="40" t="s">
        <v>3929</v>
      </c>
    </row>
    <row r="490" spans="1:34">
      <c r="A490" s="50"/>
      <c r="B490" s="45" t="str">
        <f t="shared" si="109"/>
        <v/>
      </c>
      <c r="C490" s="50"/>
      <c r="D490" s="45" t="str">
        <f t="shared" si="110"/>
        <v/>
      </c>
      <c r="E490" s="82"/>
      <c r="F490" s="45" t="str">
        <f t="shared" si="111"/>
        <v/>
      </c>
      <c r="G490" s="45" t="str">
        <f t="shared" si="112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113"/>
        <v/>
      </c>
      <c r="S490" s="40" t="str">
        <f t="shared" si="114"/>
        <v/>
      </c>
      <c r="T490" s="40" t="str">
        <f t="shared" si="115"/>
        <v/>
      </c>
      <c r="U490" s="40" t="str">
        <f t="shared" si="116"/>
        <v/>
      </c>
      <c r="AE490" s="90" t="s">
        <v>2099</v>
      </c>
      <c r="AF490" s="40" t="s">
        <v>2100</v>
      </c>
      <c r="AG490" s="40" t="str">
        <f t="shared" si="117"/>
        <v>A679078</v>
      </c>
      <c r="AH490" s="40" t="s">
        <v>3929</v>
      </c>
    </row>
    <row r="491" spans="1:34">
      <c r="A491" s="50"/>
      <c r="B491" s="45" t="str">
        <f t="shared" si="109"/>
        <v/>
      </c>
      <c r="C491" s="50"/>
      <c r="D491" s="45" t="str">
        <f t="shared" si="110"/>
        <v/>
      </c>
      <c r="E491" s="82"/>
      <c r="F491" s="45" t="str">
        <f t="shared" si="111"/>
        <v/>
      </c>
      <c r="G491" s="45" t="str">
        <f t="shared" si="112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113"/>
        <v/>
      </c>
      <c r="S491" s="40" t="str">
        <f t="shared" si="114"/>
        <v/>
      </c>
      <c r="T491" s="40" t="str">
        <f t="shared" si="115"/>
        <v/>
      </c>
      <c r="U491" s="40" t="str">
        <f t="shared" si="116"/>
        <v/>
      </c>
      <c r="AE491" s="90" t="s">
        <v>2101</v>
      </c>
      <c r="AF491" s="40" t="s">
        <v>2102</v>
      </c>
      <c r="AG491" s="40" t="str">
        <f t="shared" si="117"/>
        <v>A679078</v>
      </c>
      <c r="AH491" s="40" t="s">
        <v>3929</v>
      </c>
    </row>
    <row r="492" spans="1:34">
      <c r="A492" s="50"/>
      <c r="B492" s="45" t="str">
        <f t="shared" si="109"/>
        <v/>
      </c>
      <c r="C492" s="50"/>
      <c r="D492" s="45" t="str">
        <f t="shared" si="110"/>
        <v/>
      </c>
      <c r="E492" s="82"/>
      <c r="F492" s="45" t="str">
        <f t="shared" si="111"/>
        <v/>
      </c>
      <c r="G492" s="45" t="str">
        <f t="shared" si="112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113"/>
        <v/>
      </c>
      <c r="S492" s="40" t="str">
        <f t="shared" si="114"/>
        <v/>
      </c>
      <c r="T492" s="40" t="str">
        <f t="shared" si="115"/>
        <v/>
      </c>
      <c r="U492" s="40" t="str">
        <f t="shared" si="116"/>
        <v/>
      </c>
      <c r="AE492" s="90" t="s">
        <v>2103</v>
      </c>
      <c r="AF492" s="40" t="s">
        <v>2104</v>
      </c>
      <c r="AG492" s="40" t="str">
        <f t="shared" si="117"/>
        <v>A679078</v>
      </c>
      <c r="AH492" s="40" t="s">
        <v>3929</v>
      </c>
    </row>
    <row r="493" spans="1:34">
      <c r="A493" s="50"/>
      <c r="B493" s="45" t="str">
        <f t="shared" si="109"/>
        <v/>
      </c>
      <c r="C493" s="50"/>
      <c r="D493" s="45" t="str">
        <f t="shared" si="110"/>
        <v/>
      </c>
      <c r="E493" s="82"/>
      <c r="F493" s="45" t="str">
        <f t="shared" si="111"/>
        <v/>
      </c>
      <c r="G493" s="45" t="str">
        <f t="shared" si="112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113"/>
        <v/>
      </c>
      <c r="S493" s="40" t="str">
        <f t="shared" si="114"/>
        <v/>
      </c>
      <c r="T493" s="40" t="str">
        <f t="shared" si="115"/>
        <v/>
      </c>
      <c r="U493" s="40" t="str">
        <f t="shared" si="116"/>
        <v/>
      </c>
      <c r="AE493" s="90" t="s">
        <v>2105</v>
      </c>
      <c r="AF493" s="40" t="s">
        <v>2106</v>
      </c>
      <c r="AG493" s="40" t="str">
        <f t="shared" si="117"/>
        <v>A679078</v>
      </c>
      <c r="AH493" s="40" t="s">
        <v>3929</v>
      </c>
    </row>
    <row r="494" spans="1:34">
      <c r="A494" s="50"/>
      <c r="B494" s="45" t="str">
        <f t="shared" si="109"/>
        <v/>
      </c>
      <c r="C494" s="50"/>
      <c r="D494" s="45" t="str">
        <f t="shared" si="110"/>
        <v/>
      </c>
      <c r="E494" s="82"/>
      <c r="F494" s="45" t="str">
        <f t="shared" si="111"/>
        <v/>
      </c>
      <c r="G494" s="45" t="str">
        <f t="shared" si="112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113"/>
        <v/>
      </c>
      <c r="S494" s="40" t="str">
        <f t="shared" si="114"/>
        <v/>
      </c>
      <c r="T494" s="40" t="str">
        <f t="shared" si="115"/>
        <v/>
      </c>
      <c r="U494" s="40" t="str">
        <f t="shared" si="116"/>
        <v/>
      </c>
      <c r="AE494" s="90" t="s">
        <v>2107</v>
      </c>
      <c r="AF494" s="40" t="s">
        <v>2108</v>
      </c>
      <c r="AG494" s="40" t="str">
        <f t="shared" si="117"/>
        <v>A679078</v>
      </c>
      <c r="AH494" s="40" t="s">
        <v>3929</v>
      </c>
    </row>
    <row r="495" spans="1:34">
      <c r="A495" s="50"/>
      <c r="B495" s="45" t="str">
        <f t="shared" si="109"/>
        <v/>
      </c>
      <c r="C495" s="50"/>
      <c r="D495" s="45" t="str">
        <f t="shared" si="110"/>
        <v/>
      </c>
      <c r="E495" s="82"/>
      <c r="F495" s="45" t="str">
        <f t="shared" si="111"/>
        <v/>
      </c>
      <c r="G495" s="45" t="str">
        <f t="shared" si="112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113"/>
        <v/>
      </c>
      <c r="S495" s="40" t="str">
        <f t="shared" si="114"/>
        <v/>
      </c>
      <c r="T495" s="40" t="str">
        <f t="shared" si="115"/>
        <v/>
      </c>
      <c r="U495" s="40" t="str">
        <f t="shared" si="116"/>
        <v/>
      </c>
      <c r="AE495" s="90" t="s">
        <v>2109</v>
      </c>
      <c r="AF495" s="40" t="s">
        <v>2110</v>
      </c>
      <c r="AG495" s="40" t="str">
        <f t="shared" si="117"/>
        <v>A679078</v>
      </c>
      <c r="AH495" s="40" t="s">
        <v>3929</v>
      </c>
    </row>
    <row r="496" spans="1:34">
      <c r="A496" s="50"/>
      <c r="B496" s="45" t="str">
        <f t="shared" si="109"/>
        <v/>
      </c>
      <c r="C496" s="50"/>
      <c r="D496" s="45" t="str">
        <f t="shared" si="110"/>
        <v/>
      </c>
      <c r="E496" s="82"/>
      <c r="F496" s="45" t="str">
        <f t="shared" si="111"/>
        <v/>
      </c>
      <c r="G496" s="45" t="str">
        <f t="shared" si="112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113"/>
        <v/>
      </c>
      <c r="S496" s="40" t="str">
        <f t="shared" si="114"/>
        <v/>
      </c>
      <c r="T496" s="40" t="str">
        <f t="shared" si="115"/>
        <v/>
      </c>
      <c r="U496" s="40" t="str">
        <f t="shared" si="116"/>
        <v/>
      </c>
      <c r="AE496" s="90" t="s">
        <v>2111</v>
      </c>
      <c r="AF496" s="40" t="s">
        <v>2112</v>
      </c>
      <c r="AG496" s="40" t="str">
        <f t="shared" si="117"/>
        <v>A679078</v>
      </c>
      <c r="AH496" s="40" t="s">
        <v>3929</v>
      </c>
    </row>
    <row r="497" spans="1:34">
      <c r="A497" s="50"/>
      <c r="B497" s="45" t="str">
        <f t="shared" si="109"/>
        <v/>
      </c>
      <c r="C497" s="50"/>
      <c r="D497" s="45" t="str">
        <f t="shared" si="110"/>
        <v/>
      </c>
      <c r="E497" s="82"/>
      <c r="F497" s="45" t="str">
        <f t="shared" si="111"/>
        <v/>
      </c>
      <c r="G497" s="45" t="str">
        <f t="shared" si="112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113"/>
        <v/>
      </c>
      <c r="S497" s="40" t="str">
        <f t="shared" si="114"/>
        <v/>
      </c>
      <c r="T497" s="40" t="str">
        <f t="shared" si="115"/>
        <v/>
      </c>
      <c r="U497" s="40" t="str">
        <f t="shared" si="116"/>
        <v/>
      </c>
      <c r="AE497" s="90" t="s">
        <v>2113</v>
      </c>
      <c r="AF497" s="40" t="s">
        <v>2114</v>
      </c>
      <c r="AG497" s="40" t="str">
        <f t="shared" si="117"/>
        <v>A679078</v>
      </c>
      <c r="AH497" s="40" t="s">
        <v>3929</v>
      </c>
    </row>
    <row r="498" spans="1:34">
      <c r="A498" s="50"/>
      <c r="B498" s="45" t="str">
        <f t="shared" si="109"/>
        <v/>
      </c>
      <c r="C498" s="50"/>
      <c r="D498" s="45" t="str">
        <f t="shared" si="110"/>
        <v/>
      </c>
      <c r="E498" s="82"/>
      <c r="F498" s="45" t="str">
        <f t="shared" si="111"/>
        <v/>
      </c>
      <c r="G498" s="45" t="str">
        <f t="shared" si="112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113"/>
        <v/>
      </c>
      <c r="S498" s="40" t="str">
        <f t="shared" si="114"/>
        <v/>
      </c>
      <c r="T498" s="40" t="str">
        <f t="shared" si="115"/>
        <v/>
      </c>
      <c r="U498" s="40" t="str">
        <f t="shared" si="116"/>
        <v/>
      </c>
      <c r="AE498" s="90" t="s">
        <v>2115</v>
      </c>
      <c r="AF498" s="40" t="s">
        <v>2116</v>
      </c>
      <c r="AG498" s="40" t="str">
        <f t="shared" si="117"/>
        <v>A679078</v>
      </c>
      <c r="AH498" s="40" t="s">
        <v>3929</v>
      </c>
    </row>
    <row r="499" spans="1:34">
      <c r="A499" s="50"/>
      <c r="B499" s="45" t="str">
        <f t="shared" si="109"/>
        <v/>
      </c>
      <c r="C499" s="50"/>
      <c r="D499" s="45" t="str">
        <f t="shared" si="110"/>
        <v/>
      </c>
      <c r="E499" s="82"/>
      <c r="F499" s="45" t="str">
        <f t="shared" si="111"/>
        <v/>
      </c>
      <c r="G499" s="45" t="str">
        <f t="shared" si="112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113"/>
        <v/>
      </c>
      <c r="S499" s="40" t="str">
        <f t="shared" si="114"/>
        <v/>
      </c>
      <c r="T499" s="40" t="str">
        <f t="shared" si="115"/>
        <v/>
      </c>
      <c r="U499" s="40" t="str">
        <f t="shared" si="116"/>
        <v/>
      </c>
      <c r="AE499" s="90" t="s">
        <v>2117</v>
      </c>
      <c r="AF499" s="40" t="s">
        <v>2118</v>
      </c>
      <c r="AG499" s="40" t="str">
        <f t="shared" si="117"/>
        <v>A679078</v>
      </c>
      <c r="AH499" s="40" t="s">
        <v>3929</v>
      </c>
    </row>
    <row r="500" spans="1:34">
      <c r="A500" s="50"/>
      <c r="B500" s="45" t="str">
        <f t="shared" si="109"/>
        <v/>
      </c>
      <c r="C500" s="50"/>
      <c r="D500" s="45" t="str">
        <f t="shared" si="110"/>
        <v/>
      </c>
      <c r="E500" s="82"/>
      <c r="F500" s="45" t="str">
        <f t="shared" si="111"/>
        <v/>
      </c>
      <c r="G500" s="45" t="str">
        <f t="shared" si="112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113"/>
        <v/>
      </c>
      <c r="S500" s="40" t="str">
        <f t="shared" si="114"/>
        <v/>
      </c>
      <c r="T500" s="40" t="str">
        <f t="shared" si="115"/>
        <v/>
      </c>
      <c r="U500" s="40" t="str">
        <f t="shared" si="116"/>
        <v/>
      </c>
      <c r="AE500" s="90" t="s">
        <v>2119</v>
      </c>
      <c r="AF500" s="40" t="s">
        <v>2120</v>
      </c>
      <c r="AG500" s="40" t="str">
        <f t="shared" si="117"/>
        <v>A679078</v>
      </c>
      <c r="AH500" s="40" t="s">
        <v>3929</v>
      </c>
    </row>
    <row r="501" spans="1:34">
      <c r="A501" s="50"/>
      <c r="B501" s="45" t="str">
        <f t="shared" si="109"/>
        <v/>
      </c>
      <c r="C501" s="50"/>
      <c r="D501" s="45" t="str">
        <f t="shared" si="110"/>
        <v/>
      </c>
      <c r="E501" s="82"/>
      <c r="F501" s="45" t="str">
        <f t="shared" si="111"/>
        <v/>
      </c>
      <c r="G501" s="45" t="str">
        <f t="shared" si="112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113"/>
        <v/>
      </c>
      <c r="S501" s="40" t="str">
        <f t="shared" si="114"/>
        <v/>
      </c>
      <c r="T501" s="40" t="str">
        <f t="shared" si="115"/>
        <v/>
      </c>
      <c r="U501" s="40" t="str">
        <f t="shared" si="116"/>
        <v/>
      </c>
      <c r="AE501" s="90" t="s">
        <v>2121</v>
      </c>
      <c r="AF501" s="40" t="s">
        <v>2122</v>
      </c>
      <c r="AG501" s="40" t="str">
        <f t="shared" si="117"/>
        <v>A679078</v>
      </c>
      <c r="AH501" s="40" t="s">
        <v>3929</v>
      </c>
    </row>
    <row r="502" spans="1:34">
      <c r="A502" s="50"/>
      <c r="B502" s="45" t="str">
        <f t="shared" si="109"/>
        <v/>
      </c>
      <c r="C502" s="50"/>
      <c r="D502" s="45" t="str">
        <f t="shared" si="110"/>
        <v/>
      </c>
      <c r="E502" s="82"/>
      <c r="F502" s="45" t="str">
        <f t="shared" si="111"/>
        <v/>
      </c>
      <c r="G502" s="45" t="str">
        <f t="shared" si="112"/>
        <v/>
      </c>
      <c r="H502" s="81"/>
      <c r="I502" s="81"/>
      <c r="J502" s="81"/>
      <c r="K502" s="93"/>
      <c r="L502" s="92"/>
      <c r="M502" s="92"/>
      <c r="N502" s="93"/>
      <c r="O502" s="93"/>
      <c r="P502" s="49"/>
      <c r="Q502" s="246" t="str">
        <f>IF(C502="","",'OPĆI DIO'!$C$1)</f>
        <v/>
      </c>
      <c r="R502" s="40" t="str">
        <f t="shared" si="113"/>
        <v/>
      </c>
      <c r="S502" s="40" t="str">
        <f t="shared" si="114"/>
        <v/>
      </c>
      <c r="T502" s="40" t="str">
        <f t="shared" si="115"/>
        <v/>
      </c>
      <c r="U502" s="40" t="str">
        <f t="shared" si="116"/>
        <v/>
      </c>
      <c r="AE502" s="90" t="s">
        <v>2123</v>
      </c>
      <c r="AF502" s="40" t="s">
        <v>2124</v>
      </c>
      <c r="AG502" s="40" t="str">
        <f t="shared" si="117"/>
        <v>A679078</v>
      </c>
      <c r="AH502" s="40" t="s">
        <v>3929</v>
      </c>
    </row>
    <row r="503" spans="1:34">
      <c r="A503" s="50"/>
      <c r="B503" s="45" t="str">
        <f t="shared" si="109"/>
        <v/>
      </c>
      <c r="C503" s="50"/>
      <c r="D503" s="45" t="str">
        <f t="shared" si="110"/>
        <v/>
      </c>
      <c r="E503" s="82"/>
      <c r="F503" s="45" t="str">
        <f t="shared" si="111"/>
        <v/>
      </c>
      <c r="G503" s="45" t="str">
        <f t="shared" si="112"/>
        <v/>
      </c>
      <c r="H503" s="81"/>
      <c r="I503" s="81"/>
      <c r="J503" s="81"/>
      <c r="K503" s="93"/>
      <c r="L503" s="92"/>
      <c r="M503" s="92"/>
      <c r="N503" s="93"/>
      <c r="O503" s="93"/>
      <c r="P503" s="49"/>
      <c r="Q503" s="246" t="str">
        <f>IF(C503="","",'OPĆI DIO'!$C$1)</f>
        <v/>
      </c>
      <c r="R503" s="40" t="str">
        <f t="shared" si="113"/>
        <v/>
      </c>
      <c r="S503" s="40" t="str">
        <f t="shared" si="114"/>
        <v/>
      </c>
      <c r="T503" s="40" t="str">
        <f t="shared" si="115"/>
        <v/>
      </c>
      <c r="U503" s="40" t="str">
        <f t="shared" si="116"/>
        <v/>
      </c>
      <c r="AE503" s="90" t="s">
        <v>2125</v>
      </c>
      <c r="AF503" s="40" t="s">
        <v>2126</v>
      </c>
      <c r="AG503" s="40" t="str">
        <f t="shared" si="117"/>
        <v>A679078</v>
      </c>
      <c r="AH503" s="40" t="s">
        <v>3929</v>
      </c>
    </row>
    <row r="504" spans="1:34">
      <c r="A504" s="50"/>
      <c r="B504" s="45" t="str">
        <f t="shared" si="109"/>
        <v/>
      </c>
      <c r="C504" s="50"/>
      <c r="D504" s="45" t="str">
        <f t="shared" si="110"/>
        <v/>
      </c>
      <c r="E504" s="82"/>
      <c r="F504" s="45" t="str">
        <f t="shared" si="111"/>
        <v/>
      </c>
      <c r="G504" s="45" t="str">
        <f t="shared" si="112"/>
        <v/>
      </c>
      <c r="H504" s="81"/>
      <c r="I504" s="81"/>
      <c r="J504" s="81"/>
      <c r="K504" s="93"/>
      <c r="L504" s="92"/>
      <c r="M504" s="92"/>
      <c r="N504" s="93"/>
      <c r="O504" s="93"/>
      <c r="P504" s="49"/>
      <c r="Q504" s="246" t="str">
        <f>IF(C504="","",'OPĆI DIO'!$C$1)</f>
        <v/>
      </c>
      <c r="R504" s="40" t="str">
        <f t="shared" si="113"/>
        <v/>
      </c>
      <c r="S504" s="40" t="str">
        <f t="shared" si="114"/>
        <v/>
      </c>
      <c r="T504" s="40" t="str">
        <f t="shared" si="115"/>
        <v/>
      </c>
      <c r="U504" s="40" t="str">
        <f t="shared" si="116"/>
        <v/>
      </c>
      <c r="AE504" s="90" t="s">
        <v>2127</v>
      </c>
      <c r="AF504" s="40" t="s">
        <v>2062</v>
      </c>
      <c r="AG504" s="40" t="str">
        <f t="shared" si="117"/>
        <v>A679078</v>
      </c>
      <c r="AH504" s="40" t="s">
        <v>3929</v>
      </c>
    </row>
    <row r="505" spans="1:34">
      <c r="A505" s="50"/>
      <c r="B505" s="45" t="str">
        <f t="shared" si="109"/>
        <v/>
      </c>
      <c r="C505" s="50"/>
      <c r="D505" s="45" t="str">
        <f t="shared" si="110"/>
        <v/>
      </c>
      <c r="E505" s="82"/>
      <c r="F505" s="45" t="str">
        <f t="shared" si="111"/>
        <v/>
      </c>
      <c r="G505" s="45" t="str">
        <f t="shared" si="112"/>
        <v/>
      </c>
      <c r="H505" s="81"/>
      <c r="I505" s="81"/>
      <c r="J505" s="81"/>
      <c r="K505" s="93"/>
      <c r="L505" s="92"/>
      <c r="M505" s="92"/>
      <c r="N505" s="93"/>
      <c r="O505" s="93"/>
      <c r="P505" s="49"/>
      <c r="Q505" s="246" t="str">
        <f>IF(C505="","",'OPĆI DIO'!$C$1)</f>
        <v/>
      </c>
      <c r="R505" s="40" t="str">
        <f t="shared" si="113"/>
        <v/>
      </c>
      <c r="S505" s="40" t="str">
        <f t="shared" si="114"/>
        <v/>
      </c>
      <c r="T505" s="40" t="str">
        <f t="shared" si="115"/>
        <v/>
      </c>
      <c r="U505" s="40" t="str">
        <f t="shared" si="116"/>
        <v/>
      </c>
      <c r="AE505" s="90" t="s">
        <v>2128</v>
      </c>
      <c r="AF505" s="40" t="s">
        <v>2129</v>
      </c>
      <c r="AG505" s="40" t="str">
        <f t="shared" si="117"/>
        <v>A679078</v>
      </c>
      <c r="AH505" s="40" t="s">
        <v>3929</v>
      </c>
    </row>
    <row r="506" spans="1:34">
      <c r="A506" s="50"/>
      <c r="B506" s="45" t="str">
        <f t="shared" si="109"/>
        <v/>
      </c>
      <c r="C506" s="50"/>
      <c r="D506" s="45" t="str">
        <f t="shared" si="110"/>
        <v/>
      </c>
      <c r="E506" s="82"/>
      <c r="F506" s="45" t="str">
        <f t="shared" si="111"/>
        <v/>
      </c>
      <c r="G506" s="45" t="str">
        <f t="shared" si="112"/>
        <v/>
      </c>
      <c r="H506" s="81"/>
      <c r="I506" s="81"/>
      <c r="J506" s="81"/>
      <c r="K506" s="93"/>
      <c r="L506" s="92"/>
      <c r="M506" s="92"/>
      <c r="N506" s="93"/>
      <c r="O506" s="93"/>
      <c r="P506" s="49"/>
      <c r="Q506" s="246" t="str">
        <f>IF(C506="","",'OPĆI DIO'!$C$1)</f>
        <v/>
      </c>
      <c r="R506" s="40" t="str">
        <f t="shared" si="113"/>
        <v/>
      </c>
      <c r="S506" s="40" t="str">
        <f t="shared" si="114"/>
        <v/>
      </c>
      <c r="T506" s="40" t="str">
        <f t="shared" si="115"/>
        <v/>
      </c>
      <c r="U506" s="40" t="str">
        <f t="shared" si="116"/>
        <v/>
      </c>
      <c r="AE506" s="90" t="s">
        <v>2130</v>
      </c>
      <c r="AF506" s="40" t="s">
        <v>2131</v>
      </c>
      <c r="AG506" s="40" t="str">
        <f t="shared" si="117"/>
        <v>A679078</v>
      </c>
      <c r="AH506" s="40" t="s">
        <v>3929</v>
      </c>
    </row>
    <row r="507" spans="1:34">
      <c r="A507" s="50"/>
      <c r="B507" s="45" t="str">
        <f t="shared" si="109"/>
        <v/>
      </c>
      <c r="C507" s="50"/>
      <c r="D507" s="45" t="str">
        <f t="shared" si="110"/>
        <v/>
      </c>
      <c r="E507" s="82"/>
      <c r="F507" s="45" t="str">
        <f t="shared" si="111"/>
        <v/>
      </c>
      <c r="G507" s="45" t="str">
        <f t="shared" si="112"/>
        <v/>
      </c>
      <c r="H507" s="81"/>
      <c r="I507" s="81"/>
      <c r="J507" s="81"/>
      <c r="K507" s="93"/>
      <c r="L507" s="92"/>
      <c r="M507" s="92"/>
      <c r="N507" s="93"/>
      <c r="O507" s="93"/>
      <c r="P507" s="49"/>
      <c r="Q507" s="246" t="str">
        <f>IF(C507="","",'OPĆI DIO'!$C$1)</f>
        <v/>
      </c>
      <c r="R507" s="40" t="str">
        <f t="shared" si="113"/>
        <v/>
      </c>
      <c r="S507" s="40" t="str">
        <f t="shared" si="114"/>
        <v/>
      </c>
      <c r="T507" s="40" t="str">
        <f t="shared" si="115"/>
        <v/>
      </c>
      <c r="U507" s="40" t="str">
        <f t="shared" si="116"/>
        <v/>
      </c>
      <c r="AE507" s="90" t="s">
        <v>2132</v>
      </c>
      <c r="AF507" s="40" t="s">
        <v>2133</v>
      </c>
      <c r="AG507" s="40" t="str">
        <f t="shared" si="117"/>
        <v>A679078</v>
      </c>
      <c r="AH507" s="40" t="s">
        <v>3929</v>
      </c>
    </row>
    <row r="508" spans="1:34">
      <c r="A508" s="50"/>
      <c r="B508" s="45" t="str">
        <f t="shared" si="109"/>
        <v/>
      </c>
      <c r="C508" s="50"/>
      <c r="D508" s="45" t="str">
        <f t="shared" si="110"/>
        <v/>
      </c>
      <c r="E508" s="82"/>
      <c r="F508" s="45" t="str">
        <f t="shared" si="111"/>
        <v/>
      </c>
      <c r="G508" s="45" t="str">
        <f t="shared" si="112"/>
        <v/>
      </c>
      <c r="H508" s="81"/>
      <c r="I508" s="81"/>
      <c r="J508" s="81"/>
      <c r="K508" s="93"/>
      <c r="L508" s="92"/>
      <c r="M508" s="92"/>
      <c r="N508" s="93"/>
      <c r="O508" s="93"/>
      <c r="P508" s="49"/>
      <c r="Q508" s="246" t="str">
        <f>IF(C508="","",'OPĆI DIO'!$C$1)</f>
        <v/>
      </c>
      <c r="R508" s="40" t="str">
        <f t="shared" si="113"/>
        <v/>
      </c>
      <c r="S508" s="40" t="str">
        <f t="shared" si="114"/>
        <v/>
      </c>
      <c r="T508" s="40" t="str">
        <f t="shared" si="115"/>
        <v/>
      </c>
      <c r="U508" s="40" t="str">
        <f t="shared" si="116"/>
        <v/>
      </c>
      <c r="AE508" s="90" t="s">
        <v>2134</v>
      </c>
      <c r="AF508" s="40" t="s">
        <v>1830</v>
      </c>
      <c r="AG508" s="40" t="str">
        <f t="shared" si="117"/>
        <v>A679078</v>
      </c>
      <c r="AH508" s="40" t="s">
        <v>3929</v>
      </c>
    </row>
    <row r="509" spans="1:34">
      <c r="A509" s="50"/>
      <c r="B509" s="45" t="str">
        <f t="shared" si="109"/>
        <v/>
      </c>
      <c r="C509" s="50"/>
      <c r="D509" s="45" t="str">
        <f t="shared" si="110"/>
        <v/>
      </c>
      <c r="E509" s="82"/>
      <c r="F509" s="45" t="str">
        <f t="shared" si="111"/>
        <v/>
      </c>
      <c r="G509" s="45" t="str">
        <f t="shared" si="112"/>
        <v/>
      </c>
      <c r="H509" s="81"/>
      <c r="I509" s="81"/>
      <c r="J509" s="81"/>
      <c r="K509" s="93"/>
      <c r="L509" s="92"/>
      <c r="M509" s="92"/>
      <c r="N509" s="93"/>
      <c r="O509" s="93"/>
      <c r="P509" s="49"/>
      <c r="Q509" s="246" t="str">
        <f>IF(C509="","",'OPĆI DIO'!$C$1)</f>
        <v/>
      </c>
      <c r="R509" s="40" t="str">
        <f t="shared" si="113"/>
        <v/>
      </c>
      <c r="S509" s="40" t="str">
        <f t="shared" si="114"/>
        <v/>
      </c>
      <c r="T509" s="40" t="str">
        <f t="shared" si="115"/>
        <v/>
      </c>
      <c r="U509" s="40" t="str">
        <f t="shared" si="116"/>
        <v/>
      </c>
      <c r="AE509" s="90" t="s">
        <v>2135</v>
      </c>
      <c r="AF509" s="40" t="s">
        <v>2136</v>
      </c>
      <c r="AG509" s="40" t="str">
        <f t="shared" si="117"/>
        <v>A679078</v>
      </c>
      <c r="AH509" s="40" t="s">
        <v>3929</v>
      </c>
    </row>
    <row r="510" spans="1:34">
      <c r="A510" s="50"/>
      <c r="B510" s="45" t="str">
        <f t="shared" si="109"/>
        <v/>
      </c>
      <c r="C510" s="50"/>
      <c r="D510" s="45" t="str">
        <f t="shared" si="110"/>
        <v/>
      </c>
      <c r="E510" s="82"/>
      <c r="F510" s="45" t="str">
        <f t="shared" si="111"/>
        <v/>
      </c>
      <c r="G510" s="45" t="str">
        <f t="shared" si="112"/>
        <v/>
      </c>
      <c r="H510" s="81"/>
      <c r="I510" s="81"/>
      <c r="J510" s="81"/>
      <c r="K510" s="93"/>
      <c r="L510" s="92"/>
      <c r="M510" s="92"/>
      <c r="N510" s="93"/>
      <c r="O510" s="93"/>
      <c r="P510" s="49"/>
      <c r="Q510" s="246" t="str">
        <f>IF(C510="","",'OPĆI DIO'!$C$1)</f>
        <v/>
      </c>
      <c r="R510" s="40" t="str">
        <f t="shared" si="113"/>
        <v/>
      </c>
      <c r="S510" s="40" t="str">
        <f t="shared" si="114"/>
        <v/>
      </c>
      <c r="T510" s="40" t="str">
        <f t="shared" si="115"/>
        <v/>
      </c>
      <c r="U510" s="40" t="str">
        <f t="shared" si="116"/>
        <v/>
      </c>
      <c r="AE510" s="90" t="s">
        <v>2137</v>
      </c>
      <c r="AF510" s="40" t="s">
        <v>2138</v>
      </c>
      <c r="AG510" s="40" t="str">
        <f t="shared" si="117"/>
        <v>A679078</v>
      </c>
      <c r="AH510" s="40" t="s">
        <v>3929</v>
      </c>
    </row>
    <row r="511" spans="1:34">
      <c r="A511" s="50"/>
      <c r="B511" s="45" t="str">
        <f t="shared" si="109"/>
        <v/>
      </c>
      <c r="C511" s="50"/>
      <c r="D511" s="45" t="str">
        <f t="shared" si="110"/>
        <v/>
      </c>
      <c r="E511" s="82"/>
      <c r="F511" s="45" t="str">
        <f t="shared" si="111"/>
        <v/>
      </c>
      <c r="G511" s="45" t="str">
        <f t="shared" si="112"/>
        <v/>
      </c>
      <c r="H511" s="81"/>
      <c r="I511" s="81"/>
      <c r="J511" s="81"/>
      <c r="K511" s="93"/>
      <c r="L511" s="92"/>
      <c r="M511" s="92"/>
      <c r="N511" s="93"/>
      <c r="O511" s="93"/>
      <c r="P511" s="49"/>
      <c r="Q511" s="246" t="str">
        <f>IF(C511="","",'OPĆI DIO'!$C$1)</f>
        <v/>
      </c>
      <c r="R511" s="40" t="str">
        <f t="shared" si="113"/>
        <v/>
      </c>
      <c r="S511" s="40" t="str">
        <f t="shared" si="114"/>
        <v/>
      </c>
      <c r="T511" s="40" t="str">
        <f t="shared" si="115"/>
        <v/>
      </c>
      <c r="U511" s="40" t="str">
        <f t="shared" si="116"/>
        <v/>
      </c>
      <c r="AE511" s="90" t="s">
        <v>2139</v>
      </c>
      <c r="AF511" s="40" t="s">
        <v>2140</v>
      </c>
      <c r="AG511" s="40" t="str">
        <f t="shared" si="117"/>
        <v>A679078</v>
      </c>
      <c r="AH511" s="40" t="s">
        <v>3929</v>
      </c>
    </row>
    <row r="512" spans="1:34" ht="15.75" customHeight="1">
      <c r="AE512" s="90" t="s">
        <v>2141</v>
      </c>
      <c r="AF512" s="40" t="s">
        <v>2142</v>
      </c>
      <c r="AG512" s="40" t="str">
        <f t="shared" si="117"/>
        <v>A679078</v>
      </c>
      <c r="AH512" s="40" t="s">
        <v>3929</v>
      </c>
    </row>
    <row r="513" spans="31:34">
      <c r="AE513" s="90" t="s">
        <v>2143</v>
      </c>
      <c r="AF513" s="40" t="s">
        <v>2144</v>
      </c>
      <c r="AG513" s="40" t="str">
        <f t="shared" si="117"/>
        <v>A679078</v>
      </c>
      <c r="AH513" s="40" t="s">
        <v>3929</v>
      </c>
    </row>
    <row r="514" spans="31:34">
      <c r="AE514" s="90" t="s">
        <v>2145</v>
      </c>
      <c r="AF514" s="40" t="s">
        <v>2146</v>
      </c>
      <c r="AG514" s="40" t="str">
        <f t="shared" si="117"/>
        <v>A679078</v>
      </c>
      <c r="AH514" s="40" t="s">
        <v>3929</v>
      </c>
    </row>
    <row r="515" spans="31:34">
      <c r="AE515" s="90" t="s">
        <v>2147</v>
      </c>
      <c r="AF515" s="40" t="s">
        <v>2148</v>
      </c>
      <c r="AG515" s="40" t="str">
        <f t="shared" si="117"/>
        <v>A679078</v>
      </c>
      <c r="AH515" s="40" t="s">
        <v>3929</v>
      </c>
    </row>
    <row r="516" spans="31:34">
      <c r="AE516" s="90" t="s">
        <v>2149</v>
      </c>
      <c r="AF516" s="40" t="s">
        <v>2150</v>
      </c>
      <c r="AG516" s="40" t="str">
        <f t="shared" si="117"/>
        <v>A679078</v>
      </c>
      <c r="AH516" s="40" t="s">
        <v>3929</v>
      </c>
    </row>
    <row r="517" spans="31:34">
      <c r="AE517" s="90" t="s">
        <v>2151</v>
      </c>
      <c r="AF517" s="40" t="s">
        <v>2152</v>
      </c>
      <c r="AG517" s="40" t="str">
        <f t="shared" si="117"/>
        <v>A679078</v>
      </c>
      <c r="AH517" s="40" t="s">
        <v>3929</v>
      </c>
    </row>
    <row r="518" spans="31:34">
      <c r="AE518" s="90" t="s">
        <v>2153</v>
      </c>
      <c r="AF518" s="40" t="s">
        <v>2154</v>
      </c>
      <c r="AG518" s="40" t="str">
        <f t="shared" si="117"/>
        <v>A679078</v>
      </c>
      <c r="AH518" s="40" t="s">
        <v>3929</v>
      </c>
    </row>
    <row r="519" spans="31:34">
      <c r="AE519" s="90" t="s">
        <v>2155</v>
      </c>
      <c r="AF519" s="40" t="s">
        <v>2156</v>
      </c>
      <c r="AG519" s="40" t="str">
        <f t="shared" si="117"/>
        <v>A679078</v>
      </c>
      <c r="AH519" s="40" t="s">
        <v>3929</v>
      </c>
    </row>
    <row r="520" spans="31:34">
      <c r="AE520" s="90" t="s">
        <v>2157</v>
      </c>
      <c r="AF520" s="40" t="s">
        <v>2158</v>
      </c>
      <c r="AG520" s="40" t="str">
        <f t="shared" si="117"/>
        <v>A679078</v>
      </c>
      <c r="AH520" s="40" t="s">
        <v>3929</v>
      </c>
    </row>
    <row r="521" spans="31:34">
      <c r="AE521" s="90" t="s">
        <v>2159</v>
      </c>
      <c r="AF521" s="40" t="s">
        <v>2160</v>
      </c>
      <c r="AG521" s="40" t="str">
        <f t="shared" si="117"/>
        <v>A679078</v>
      </c>
      <c r="AH521" s="40" t="s">
        <v>3929</v>
      </c>
    </row>
    <row r="522" spans="31:34">
      <c r="AE522" s="90" t="s">
        <v>2162</v>
      </c>
      <c r="AF522" s="40" t="s">
        <v>2163</v>
      </c>
      <c r="AG522" s="40" t="str">
        <f t="shared" si="117"/>
        <v>A679078</v>
      </c>
      <c r="AH522" s="40" t="s">
        <v>3929</v>
      </c>
    </row>
    <row r="523" spans="31:34">
      <c r="AE523" s="90" t="s">
        <v>2164</v>
      </c>
      <c r="AF523" s="40" t="s">
        <v>2165</v>
      </c>
      <c r="AG523" s="40" t="str">
        <f t="shared" si="117"/>
        <v>A679078</v>
      </c>
      <c r="AH523" s="40" t="s">
        <v>3929</v>
      </c>
    </row>
    <row r="524" spans="31:34">
      <c r="AE524" s="90" t="s">
        <v>2166</v>
      </c>
      <c r="AF524" s="40" t="s">
        <v>2167</v>
      </c>
      <c r="AG524" s="40" t="str">
        <f t="shared" si="117"/>
        <v>A679078</v>
      </c>
      <c r="AH524" s="40" t="s">
        <v>3929</v>
      </c>
    </row>
    <row r="525" spans="31:34">
      <c r="AE525" s="90" t="s">
        <v>2168</v>
      </c>
      <c r="AF525" s="40" t="s">
        <v>2169</v>
      </c>
      <c r="AG525" s="40" t="str">
        <f t="shared" si="117"/>
        <v>A679078</v>
      </c>
      <c r="AH525" s="40" t="s">
        <v>3929</v>
      </c>
    </row>
    <row r="526" spans="31:34">
      <c r="AE526" s="90" t="s">
        <v>2170</v>
      </c>
      <c r="AF526" s="40" t="s">
        <v>2171</v>
      </c>
      <c r="AG526" s="40" t="str">
        <f t="shared" si="117"/>
        <v>A679078</v>
      </c>
      <c r="AH526" s="40" t="s">
        <v>3929</v>
      </c>
    </row>
    <row r="527" spans="31:34">
      <c r="AE527" s="90" t="s">
        <v>2172</v>
      </c>
      <c r="AF527" s="40" t="s">
        <v>2173</v>
      </c>
      <c r="AG527" s="40" t="str">
        <f t="shared" si="117"/>
        <v>A679078</v>
      </c>
      <c r="AH527" s="40" t="s">
        <v>3929</v>
      </c>
    </row>
    <row r="528" spans="31:34">
      <c r="AE528" s="90" t="s">
        <v>2174</v>
      </c>
      <c r="AF528" s="40" t="s">
        <v>2175</v>
      </c>
      <c r="AG528" s="40" t="str">
        <f t="shared" si="117"/>
        <v>A679078</v>
      </c>
      <c r="AH528" s="40" t="s">
        <v>3929</v>
      </c>
    </row>
    <row r="529" spans="31:34">
      <c r="AE529" s="90" t="s">
        <v>2176</v>
      </c>
      <c r="AF529" s="40" t="s">
        <v>2177</v>
      </c>
      <c r="AG529" s="40" t="str">
        <f t="shared" si="117"/>
        <v>A679078</v>
      </c>
      <c r="AH529" s="40" t="s">
        <v>3929</v>
      </c>
    </row>
    <row r="530" spans="31:34">
      <c r="AE530" s="90" t="s">
        <v>2178</v>
      </c>
      <c r="AF530" s="40" t="s">
        <v>2179</v>
      </c>
      <c r="AG530" s="40" t="str">
        <f t="shared" ref="AG530:AG593" si="118">LEFT(AE530,7)</f>
        <v>A679078</v>
      </c>
      <c r="AH530" s="40" t="s">
        <v>3929</v>
      </c>
    </row>
    <row r="531" spans="31:34">
      <c r="AE531" s="90" t="s">
        <v>2180</v>
      </c>
      <c r="AF531" s="40" t="s">
        <v>2181</v>
      </c>
      <c r="AG531" s="40" t="str">
        <f t="shared" si="118"/>
        <v>A679078</v>
      </c>
      <c r="AH531" s="40" t="s">
        <v>3929</v>
      </c>
    </row>
    <row r="532" spans="31:34">
      <c r="AE532" s="90" t="s">
        <v>2182</v>
      </c>
      <c r="AF532" s="40" t="s">
        <v>2183</v>
      </c>
      <c r="AG532" s="40" t="str">
        <f t="shared" si="118"/>
        <v>A679078</v>
      </c>
      <c r="AH532" s="40" t="s">
        <v>3929</v>
      </c>
    </row>
    <row r="533" spans="31:34">
      <c r="AE533" s="90" t="s">
        <v>2184</v>
      </c>
      <c r="AF533" s="40" t="s">
        <v>2185</v>
      </c>
      <c r="AG533" s="40" t="str">
        <f t="shared" si="118"/>
        <v>A679078</v>
      </c>
      <c r="AH533" s="40" t="s">
        <v>3929</v>
      </c>
    </row>
    <row r="534" spans="31:34">
      <c r="AE534" s="90" t="s">
        <v>2186</v>
      </c>
      <c r="AF534" s="40" t="s">
        <v>2187</v>
      </c>
      <c r="AG534" s="40" t="str">
        <f t="shared" si="118"/>
        <v>A679078</v>
      </c>
      <c r="AH534" s="40" t="s">
        <v>3929</v>
      </c>
    </row>
    <row r="535" spans="31:34">
      <c r="AE535" s="90" t="s">
        <v>2188</v>
      </c>
      <c r="AF535" s="40" t="s">
        <v>2189</v>
      </c>
      <c r="AG535" s="40" t="str">
        <f t="shared" si="118"/>
        <v>A679078</v>
      </c>
      <c r="AH535" s="40" t="s">
        <v>3929</v>
      </c>
    </row>
    <row r="536" spans="31:34">
      <c r="AE536" s="90" t="s">
        <v>2190</v>
      </c>
      <c r="AF536" s="40" t="s">
        <v>2191</v>
      </c>
      <c r="AG536" s="40" t="str">
        <f t="shared" si="118"/>
        <v>A679078</v>
      </c>
      <c r="AH536" s="40" t="s">
        <v>3929</v>
      </c>
    </row>
    <row r="537" spans="31:34">
      <c r="AE537" s="90" t="s">
        <v>2192</v>
      </c>
      <c r="AF537" s="40" t="s">
        <v>2193</v>
      </c>
      <c r="AG537" s="40" t="str">
        <f t="shared" si="118"/>
        <v>A679078</v>
      </c>
      <c r="AH537" s="40" t="s">
        <v>3929</v>
      </c>
    </row>
    <row r="538" spans="31:34">
      <c r="AE538" s="90" t="s">
        <v>2194</v>
      </c>
      <c r="AF538" s="40" t="s">
        <v>2195</v>
      </c>
      <c r="AG538" s="40" t="str">
        <f t="shared" si="118"/>
        <v>A679078</v>
      </c>
      <c r="AH538" s="40" t="s">
        <v>3929</v>
      </c>
    </row>
    <row r="539" spans="31:34">
      <c r="AE539" s="90" t="s">
        <v>2196</v>
      </c>
      <c r="AF539" s="40" t="s">
        <v>2197</v>
      </c>
      <c r="AG539" s="40" t="str">
        <f t="shared" si="118"/>
        <v>A679078</v>
      </c>
      <c r="AH539" s="40" t="s">
        <v>3929</v>
      </c>
    </row>
    <row r="540" spans="31:34">
      <c r="AE540" s="90" t="s">
        <v>2198</v>
      </c>
      <c r="AF540" s="40" t="s">
        <v>2199</v>
      </c>
      <c r="AG540" s="40" t="str">
        <f t="shared" si="118"/>
        <v>A679078</v>
      </c>
      <c r="AH540" s="40" t="s">
        <v>3929</v>
      </c>
    </row>
    <row r="541" spans="31:34">
      <c r="AE541" s="90" t="s">
        <v>2200</v>
      </c>
      <c r="AF541" s="40" t="s">
        <v>1043</v>
      </c>
      <c r="AG541" s="40" t="str">
        <f t="shared" si="118"/>
        <v>A679078</v>
      </c>
      <c r="AH541" s="40" t="s">
        <v>3929</v>
      </c>
    </row>
    <row r="542" spans="31:34">
      <c r="AE542" s="90" t="s">
        <v>2201</v>
      </c>
      <c r="AF542" s="40" t="s">
        <v>2202</v>
      </c>
      <c r="AG542" s="40" t="str">
        <f t="shared" si="118"/>
        <v>A679078</v>
      </c>
      <c r="AH542" s="40" t="s">
        <v>3929</v>
      </c>
    </row>
    <row r="543" spans="31:34">
      <c r="AE543" s="90" t="s">
        <v>2203</v>
      </c>
      <c r="AF543" s="40" t="s">
        <v>1040</v>
      </c>
      <c r="AG543" s="40" t="str">
        <f t="shared" si="118"/>
        <v>A679078</v>
      </c>
      <c r="AH543" s="40" t="s">
        <v>3929</v>
      </c>
    </row>
    <row r="544" spans="31:34">
      <c r="AE544" s="90" t="s">
        <v>2204</v>
      </c>
      <c r="AF544" s="40" t="s">
        <v>2205</v>
      </c>
      <c r="AG544" s="40" t="str">
        <f t="shared" si="118"/>
        <v>A679078</v>
      </c>
      <c r="AH544" s="40" t="s">
        <v>3929</v>
      </c>
    </row>
    <row r="545" spans="31:34">
      <c r="AE545" s="90" t="s">
        <v>2206</v>
      </c>
      <c r="AF545" s="40" t="s">
        <v>2207</v>
      </c>
      <c r="AG545" s="40" t="str">
        <f t="shared" si="118"/>
        <v>A679078</v>
      </c>
      <c r="AH545" s="40" t="s">
        <v>3929</v>
      </c>
    </row>
    <row r="546" spans="31:34">
      <c r="AE546" s="90" t="s">
        <v>4381</v>
      </c>
      <c r="AF546" s="40" t="s">
        <v>4382</v>
      </c>
      <c r="AG546" s="40" t="str">
        <f t="shared" si="118"/>
        <v>A679078</v>
      </c>
      <c r="AH546" s="40" t="s">
        <v>3929</v>
      </c>
    </row>
    <row r="547" spans="31:34">
      <c r="AE547" s="90" t="s">
        <v>4383</v>
      </c>
      <c r="AF547" s="40" t="s">
        <v>4384</v>
      </c>
      <c r="AG547" s="40" t="str">
        <f t="shared" si="118"/>
        <v>A679078</v>
      </c>
      <c r="AH547" s="40" t="s">
        <v>3929</v>
      </c>
    </row>
    <row r="548" spans="31:34">
      <c r="AE548" s="90" t="s">
        <v>4385</v>
      </c>
      <c r="AF548" s="40" t="s">
        <v>4386</v>
      </c>
      <c r="AG548" s="40" t="str">
        <f t="shared" si="118"/>
        <v>A679078</v>
      </c>
      <c r="AH548" s="40" t="s">
        <v>3929</v>
      </c>
    </row>
    <row r="549" spans="31:34">
      <c r="AE549" s="90" t="s">
        <v>4387</v>
      </c>
      <c r="AF549" s="40" t="s">
        <v>4388</v>
      </c>
      <c r="AG549" s="40" t="str">
        <f t="shared" si="118"/>
        <v>A679078</v>
      </c>
      <c r="AH549" s="40" t="s">
        <v>3929</v>
      </c>
    </row>
    <row r="550" spans="31:34">
      <c r="AE550" s="90" t="s">
        <v>4389</v>
      </c>
      <c r="AF550" s="40" t="s">
        <v>4390</v>
      </c>
      <c r="AG550" s="40" t="str">
        <f t="shared" si="118"/>
        <v>A679078</v>
      </c>
      <c r="AH550" s="40" t="s">
        <v>3929</v>
      </c>
    </row>
    <row r="551" spans="31:34">
      <c r="AE551" s="90" t="s">
        <v>4391</v>
      </c>
      <c r="AF551" s="40" t="s">
        <v>4392</v>
      </c>
      <c r="AG551" s="40" t="str">
        <f t="shared" si="118"/>
        <v>A679078</v>
      </c>
      <c r="AH551" s="40" t="s">
        <v>3929</v>
      </c>
    </row>
    <row r="552" spans="31:34">
      <c r="AE552" s="90" t="s">
        <v>4393</v>
      </c>
      <c r="AF552" s="40" t="s">
        <v>4394</v>
      </c>
      <c r="AG552" s="40" t="str">
        <f t="shared" si="118"/>
        <v>A679078</v>
      </c>
      <c r="AH552" s="40" t="s">
        <v>3929</v>
      </c>
    </row>
    <row r="553" spans="31:34">
      <c r="AE553" s="90" t="s">
        <v>4395</v>
      </c>
      <c r="AF553" s="40" t="s">
        <v>4396</v>
      </c>
      <c r="AG553" s="40" t="str">
        <f t="shared" si="118"/>
        <v>A679078</v>
      </c>
      <c r="AH553" s="40" t="s">
        <v>3929</v>
      </c>
    </row>
    <row r="554" spans="31:34">
      <c r="AE554" s="90" t="s">
        <v>4397</v>
      </c>
      <c r="AF554" s="40" t="s">
        <v>4398</v>
      </c>
      <c r="AG554" s="40" t="str">
        <f t="shared" si="118"/>
        <v>A679078</v>
      </c>
      <c r="AH554" s="40" t="s">
        <v>3929</v>
      </c>
    </row>
    <row r="555" spans="31:34">
      <c r="AE555" s="90" t="s">
        <v>4399</v>
      </c>
      <c r="AF555" s="40" t="s">
        <v>4400</v>
      </c>
      <c r="AG555" s="40" t="str">
        <f t="shared" si="118"/>
        <v>A679078</v>
      </c>
      <c r="AH555" s="40" t="s">
        <v>3929</v>
      </c>
    </row>
    <row r="556" spans="31:34">
      <c r="AE556" s="90" t="s">
        <v>4401</v>
      </c>
      <c r="AF556" s="40" t="s">
        <v>4402</v>
      </c>
      <c r="AG556" s="40" t="str">
        <f t="shared" si="118"/>
        <v>A679078</v>
      </c>
      <c r="AH556" s="40" t="s">
        <v>3929</v>
      </c>
    </row>
    <row r="557" spans="31:34">
      <c r="AE557" s="90" t="s">
        <v>4403</v>
      </c>
      <c r="AF557" s="40" t="s">
        <v>4404</v>
      </c>
      <c r="AG557" s="40" t="str">
        <f t="shared" si="118"/>
        <v>A679078</v>
      </c>
      <c r="AH557" s="40" t="s">
        <v>3929</v>
      </c>
    </row>
    <row r="558" spans="31:34">
      <c r="AE558" s="90" t="s">
        <v>4405</v>
      </c>
      <c r="AF558" s="40" t="s">
        <v>4406</v>
      </c>
      <c r="AG558" s="40" t="str">
        <f t="shared" si="118"/>
        <v>A679078</v>
      </c>
      <c r="AH558" s="40" t="s">
        <v>3929</v>
      </c>
    </row>
    <row r="559" spans="31:34">
      <c r="AE559" s="90" t="s">
        <v>4407</v>
      </c>
      <c r="AF559" s="40" t="s">
        <v>4408</v>
      </c>
      <c r="AG559" s="40" t="str">
        <f t="shared" si="118"/>
        <v>A679078</v>
      </c>
      <c r="AH559" s="40" t="s">
        <v>3929</v>
      </c>
    </row>
    <row r="560" spans="31:34">
      <c r="AE560" s="90" t="s">
        <v>4409</v>
      </c>
      <c r="AF560" s="40" t="s">
        <v>4410</v>
      </c>
      <c r="AG560" s="40" t="str">
        <f t="shared" si="118"/>
        <v>A679078</v>
      </c>
      <c r="AH560" s="40" t="s">
        <v>3929</v>
      </c>
    </row>
    <row r="561" spans="31:34">
      <c r="AE561" s="90" t="s">
        <v>4411</v>
      </c>
      <c r="AF561" s="40" t="s">
        <v>4412</v>
      </c>
      <c r="AG561" s="40" t="str">
        <f t="shared" si="118"/>
        <v>A679078</v>
      </c>
      <c r="AH561" s="40" t="s">
        <v>3929</v>
      </c>
    </row>
    <row r="562" spans="31:34">
      <c r="AE562" s="90" t="s">
        <v>4413</v>
      </c>
      <c r="AF562" s="40" t="s">
        <v>4414</v>
      </c>
      <c r="AG562" s="40" t="str">
        <f t="shared" si="118"/>
        <v>A679078</v>
      </c>
      <c r="AH562" s="40" t="s">
        <v>3929</v>
      </c>
    </row>
    <row r="563" spans="31:34">
      <c r="AE563" s="90" t="s">
        <v>4415</v>
      </c>
      <c r="AF563" s="40" t="s">
        <v>4416</v>
      </c>
      <c r="AG563" s="40" t="str">
        <f t="shared" si="118"/>
        <v>A679078</v>
      </c>
      <c r="AH563" s="40" t="s">
        <v>3929</v>
      </c>
    </row>
    <row r="564" spans="31:34">
      <c r="AE564" s="90" t="s">
        <v>4417</v>
      </c>
      <c r="AF564" s="40" t="s">
        <v>4418</v>
      </c>
      <c r="AG564" s="40" t="str">
        <f t="shared" si="118"/>
        <v>A679078</v>
      </c>
      <c r="AH564" s="40" t="s">
        <v>3929</v>
      </c>
    </row>
    <row r="565" spans="31:34">
      <c r="AE565" s="90" t="s">
        <v>4419</v>
      </c>
      <c r="AF565" s="40" t="s">
        <v>4420</v>
      </c>
      <c r="AG565" s="40" t="str">
        <f t="shared" si="118"/>
        <v>A679078</v>
      </c>
      <c r="AH565" s="40" t="s">
        <v>3929</v>
      </c>
    </row>
    <row r="566" spans="31:34">
      <c r="AE566" s="90" t="s">
        <v>4421</v>
      </c>
      <c r="AF566" s="40" t="s">
        <v>4422</v>
      </c>
      <c r="AG566" s="40" t="str">
        <f t="shared" si="118"/>
        <v>A679078</v>
      </c>
      <c r="AH566" s="40" t="s">
        <v>3929</v>
      </c>
    </row>
    <row r="567" spans="31:34">
      <c r="AE567" s="90" t="s">
        <v>4423</v>
      </c>
      <c r="AF567" s="40" t="s">
        <v>4424</v>
      </c>
      <c r="AG567" s="40" t="str">
        <f t="shared" si="118"/>
        <v>A679078</v>
      </c>
      <c r="AH567" s="40" t="s">
        <v>3929</v>
      </c>
    </row>
    <row r="568" spans="31:34">
      <c r="AE568" s="90" t="s">
        <v>4425</v>
      </c>
      <c r="AF568" s="40" t="s">
        <v>4426</v>
      </c>
      <c r="AG568" s="40" t="str">
        <f t="shared" si="118"/>
        <v>A679078</v>
      </c>
      <c r="AH568" s="40" t="s">
        <v>3929</v>
      </c>
    </row>
    <row r="569" spans="31:34">
      <c r="AE569" s="90" t="s">
        <v>4427</v>
      </c>
      <c r="AF569" s="40" t="s">
        <v>4428</v>
      </c>
      <c r="AG569" s="40" t="str">
        <f t="shared" si="118"/>
        <v>A679078</v>
      </c>
      <c r="AH569" s="40" t="s">
        <v>3929</v>
      </c>
    </row>
    <row r="570" spans="31:34">
      <c r="AE570" s="90" t="s">
        <v>4429</v>
      </c>
      <c r="AF570" s="40" t="s">
        <v>4430</v>
      </c>
      <c r="AG570" s="40" t="str">
        <f t="shared" si="118"/>
        <v>A679078</v>
      </c>
      <c r="AH570" s="40" t="s">
        <v>3929</v>
      </c>
    </row>
    <row r="571" spans="31:34">
      <c r="AE571" s="90" t="s">
        <v>4431</v>
      </c>
      <c r="AF571" s="40" t="s">
        <v>4432</v>
      </c>
      <c r="AG571" s="40" t="str">
        <f t="shared" si="118"/>
        <v>A679078</v>
      </c>
      <c r="AH571" s="40" t="s">
        <v>3929</v>
      </c>
    </row>
    <row r="572" spans="31:34">
      <c r="AE572" s="90" t="s">
        <v>4433</v>
      </c>
      <c r="AF572" s="40" t="s">
        <v>4434</v>
      </c>
      <c r="AG572" s="40" t="str">
        <f t="shared" si="118"/>
        <v>A679078</v>
      </c>
      <c r="AH572" s="40" t="s">
        <v>3929</v>
      </c>
    </row>
    <row r="573" spans="31:34">
      <c r="AE573" s="90" t="s">
        <v>4435</v>
      </c>
      <c r="AF573" s="40" t="s">
        <v>4436</v>
      </c>
      <c r="AG573" s="40" t="str">
        <f t="shared" si="118"/>
        <v>A679078</v>
      </c>
      <c r="AH573" s="40" t="s">
        <v>3929</v>
      </c>
    </row>
    <row r="574" spans="31:34">
      <c r="AE574" s="90" t="s">
        <v>4437</v>
      </c>
      <c r="AF574" s="40" t="s">
        <v>4438</v>
      </c>
      <c r="AG574" s="40" t="str">
        <f t="shared" si="118"/>
        <v>A679078</v>
      </c>
      <c r="AH574" s="40" t="s">
        <v>3929</v>
      </c>
    </row>
    <row r="575" spans="31:34">
      <c r="AE575" s="90" t="s">
        <v>4439</v>
      </c>
      <c r="AF575" s="40" t="s">
        <v>4440</v>
      </c>
      <c r="AG575" s="40" t="str">
        <f t="shared" si="118"/>
        <v>A679078</v>
      </c>
      <c r="AH575" s="40" t="s">
        <v>3929</v>
      </c>
    </row>
    <row r="576" spans="31:34">
      <c r="AE576" s="90" t="s">
        <v>4441</v>
      </c>
      <c r="AF576" s="40" t="s">
        <v>4442</v>
      </c>
      <c r="AG576" s="40" t="str">
        <f t="shared" si="118"/>
        <v>A679078</v>
      </c>
      <c r="AH576" s="40" t="s">
        <v>3929</v>
      </c>
    </row>
    <row r="577" spans="31:34">
      <c r="AE577" s="90" t="s">
        <v>4443</v>
      </c>
      <c r="AF577" s="40" t="s">
        <v>4444</v>
      </c>
      <c r="AG577" s="40" t="str">
        <f t="shared" si="118"/>
        <v>A679078</v>
      </c>
      <c r="AH577" s="40" t="s">
        <v>3929</v>
      </c>
    </row>
    <row r="578" spans="31:34">
      <c r="AE578" s="90" t="s">
        <v>4445</v>
      </c>
      <c r="AF578" s="40" t="s">
        <v>4446</v>
      </c>
      <c r="AG578" s="40" t="str">
        <f t="shared" si="118"/>
        <v>A679078</v>
      </c>
      <c r="AH578" s="40" t="s">
        <v>3929</v>
      </c>
    </row>
    <row r="579" spans="31:34">
      <c r="AE579" s="90" t="s">
        <v>4447</v>
      </c>
      <c r="AF579" s="40" t="s">
        <v>4448</v>
      </c>
      <c r="AG579" s="40" t="str">
        <f t="shared" si="118"/>
        <v>A679078</v>
      </c>
      <c r="AH579" s="40" t="s">
        <v>3929</v>
      </c>
    </row>
    <row r="580" spans="31:34">
      <c r="AE580" s="90" t="s">
        <v>4449</v>
      </c>
      <c r="AF580" s="40" t="s">
        <v>4450</v>
      </c>
      <c r="AG580" s="40" t="str">
        <f t="shared" si="118"/>
        <v>A679078</v>
      </c>
      <c r="AH580" s="40" t="s">
        <v>3929</v>
      </c>
    </row>
    <row r="581" spans="31:34">
      <c r="AE581" s="90" t="s">
        <v>4451</v>
      </c>
      <c r="AF581" s="40" t="s">
        <v>4452</v>
      </c>
      <c r="AG581" s="40" t="str">
        <f t="shared" si="118"/>
        <v>A679078</v>
      </c>
      <c r="AH581" s="40" t="s">
        <v>3929</v>
      </c>
    </row>
    <row r="582" spans="31:34">
      <c r="AE582" s="90" t="s">
        <v>4453</v>
      </c>
      <c r="AF582" s="40" t="s">
        <v>4454</v>
      </c>
      <c r="AG582" s="40" t="str">
        <f t="shared" si="118"/>
        <v>A679078</v>
      </c>
      <c r="AH582" s="40" t="s">
        <v>3929</v>
      </c>
    </row>
    <row r="583" spans="31:34">
      <c r="AE583" s="90" t="s">
        <v>4455</v>
      </c>
      <c r="AF583" s="40" t="s">
        <v>4456</v>
      </c>
      <c r="AG583" s="40" t="str">
        <f t="shared" si="118"/>
        <v>A679078</v>
      </c>
      <c r="AH583" s="40" t="s">
        <v>3929</v>
      </c>
    </row>
    <row r="584" spans="31:34">
      <c r="AE584" s="90" t="s">
        <v>4457</v>
      </c>
      <c r="AF584" s="40" t="s">
        <v>4458</v>
      </c>
      <c r="AG584" s="40" t="str">
        <f t="shared" si="118"/>
        <v>A679078</v>
      </c>
      <c r="AH584" s="40" t="s">
        <v>3929</v>
      </c>
    </row>
    <row r="585" spans="31:34">
      <c r="AE585" s="90" t="s">
        <v>4459</v>
      </c>
      <c r="AF585" s="40" t="s">
        <v>4460</v>
      </c>
      <c r="AG585" s="40" t="str">
        <f t="shared" si="118"/>
        <v>A679078</v>
      </c>
      <c r="AH585" s="40" t="s">
        <v>3929</v>
      </c>
    </row>
    <row r="586" spans="31:34">
      <c r="AE586" s="90" t="s">
        <v>4461</v>
      </c>
      <c r="AF586" s="40" t="s">
        <v>4462</v>
      </c>
      <c r="AG586" s="40" t="str">
        <f t="shared" si="118"/>
        <v>A679078</v>
      </c>
      <c r="AH586" s="40" t="s">
        <v>3929</v>
      </c>
    </row>
    <row r="587" spans="31:34">
      <c r="AE587" s="90" t="s">
        <v>4463</v>
      </c>
      <c r="AF587" s="40" t="s">
        <v>4464</v>
      </c>
      <c r="AG587" s="40" t="str">
        <f t="shared" si="118"/>
        <v>A679078</v>
      </c>
      <c r="AH587" s="40" t="s">
        <v>3929</v>
      </c>
    </row>
    <row r="588" spans="31:34">
      <c r="AE588" s="90" t="s">
        <v>4465</v>
      </c>
      <c r="AF588" s="40" t="s">
        <v>4466</v>
      </c>
      <c r="AG588" s="40" t="str">
        <f t="shared" si="118"/>
        <v>A679078</v>
      </c>
      <c r="AH588" s="40" t="s">
        <v>3929</v>
      </c>
    </row>
    <row r="589" spans="31:34">
      <c r="AE589" s="90" t="s">
        <v>4467</v>
      </c>
      <c r="AF589" s="40" t="s">
        <v>4468</v>
      </c>
      <c r="AG589" s="40" t="str">
        <f t="shared" si="118"/>
        <v>A679078</v>
      </c>
      <c r="AH589" s="40" t="s">
        <v>3929</v>
      </c>
    </row>
    <row r="590" spans="31:34">
      <c r="AE590" s="90" t="s">
        <v>4469</v>
      </c>
      <c r="AF590" s="40" t="s">
        <v>4470</v>
      </c>
      <c r="AG590" s="40" t="str">
        <f t="shared" si="118"/>
        <v>A679078</v>
      </c>
      <c r="AH590" s="40" t="s">
        <v>3929</v>
      </c>
    </row>
    <row r="591" spans="31:34">
      <c r="AE591" s="90" t="s">
        <v>4471</v>
      </c>
      <c r="AF591" s="40" t="s">
        <v>4472</v>
      </c>
      <c r="AG591" s="40" t="str">
        <f t="shared" si="118"/>
        <v>A679078</v>
      </c>
      <c r="AH591" s="40" t="s">
        <v>3929</v>
      </c>
    </row>
    <row r="592" spans="31:34">
      <c r="AE592" s="90" t="s">
        <v>4473</v>
      </c>
      <c r="AF592" s="40" t="s">
        <v>4474</v>
      </c>
      <c r="AG592" s="40" t="str">
        <f t="shared" si="118"/>
        <v>A679078</v>
      </c>
      <c r="AH592" s="40" t="s">
        <v>3929</v>
      </c>
    </row>
    <row r="593" spans="31:34">
      <c r="AE593" s="90" t="s">
        <v>4475</v>
      </c>
      <c r="AF593" s="40" t="s">
        <v>4476</v>
      </c>
      <c r="AG593" s="40" t="str">
        <f t="shared" si="118"/>
        <v>A679078</v>
      </c>
      <c r="AH593" s="40" t="s">
        <v>3929</v>
      </c>
    </row>
    <row r="594" spans="31:34">
      <c r="AE594" s="90" t="s">
        <v>4477</v>
      </c>
      <c r="AF594" s="40" t="s">
        <v>4478</v>
      </c>
      <c r="AG594" s="40" t="str">
        <f t="shared" ref="AG594:AG657" si="119">LEFT(AE594,7)</f>
        <v>A679078</v>
      </c>
      <c r="AH594" s="40" t="s">
        <v>3929</v>
      </c>
    </row>
    <row r="595" spans="31:34">
      <c r="AE595" s="90" t="s">
        <v>4479</v>
      </c>
      <c r="AF595" s="40" t="s">
        <v>4480</v>
      </c>
      <c r="AG595" s="40" t="str">
        <f t="shared" si="119"/>
        <v>A679078</v>
      </c>
      <c r="AH595" s="40" t="s">
        <v>3929</v>
      </c>
    </row>
    <row r="596" spans="31:34">
      <c r="AE596" s="90" t="s">
        <v>4481</v>
      </c>
      <c r="AF596" s="40" t="s">
        <v>4482</v>
      </c>
      <c r="AG596" s="40" t="str">
        <f t="shared" si="119"/>
        <v>A679078</v>
      </c>
      <c r="AH596" s="40" t="s">
        <v>3929</v>
      </c>
    </row>
    <row r="597" spans="31:34">
      <c r="AE597" s="90" t="s">
        <v>4483</v>
      </c>
      <c r="AF597" s="40" t="s">
        <v>4484</v>
      </c>
      <c r="AG597" s="40" t="str">
        <f t="shared" si="119"/>
        <v>A679078</v>
      </c>
      <c r="AH597" s="40" t="s">
        <v>3929</v>
      </c>
    </row>
    <row r="598" spans="31:34">
      <c r="AE598" s="90" t="s">
        <v>4485</v>
      </c>
      <c r="AF598" s="40" t="s">
        <v>4486</v>
      </c>
      <c r="AG598" s="40" t="str">
        <f t="shared" si="119"/>
        <v>A679078</v>
      </c>
      <c r="AH598" s="40" t="s">
        <v>3929</v>
      </c>
    </row>
    <row r="599" spans="31:34">
      <c r="AE599" s="90" t="s">
        <v>4487</v>
      </c>
      <c r="AF599" s="40" t="s">
        <v>4488</v>
      </c>
      <c r="AG599" s="40" t="str">
        <f t="shared" si="119"/>
        <v>A679078</v>
      </c>
      <c r="AH599" s="40" t="s">
        <v>3929</v>
      </c>
    </row>
    <row r="600" spans="31:34">
      <c r="AE600" s="90" t="s">
        <v>4489</v>
      </c>
      <c r="AF600" s="40" t="s">
        <v>4490</v>
      </c>
      <c r="AG600" s="40" t="str">
        <f t="shared" si="119"/>
        <v>A679078</v>
      </c>
      <c r="AH600" s="40" t="s">
        <v>3929</v>
      </c>
    </row>
    <row r="601" spans="31:34">
      <c r="AE601" s="90" t="s">
        <v>4491</v>
      </c>
      <c r="AF601" s="40" t="s">
        <v>4492</v>
      </c>
      <c r="AG601" s="40" t="str">
        <f t="shared" si="119"/>
        <v>A679078</v>
      </c>
      <c r="AH601" s="40" t="s">
        <v>3929</v>
      </c>
    </row>
    <row r="602" spans="31:34">
      <c r="AE602" s="90" t="s">
        <v>4493</v>
      </c>
      <c r="AF602" s="40" t="s">
        <v>4494</v>
      </c>
      <c r="AG602" s="40" t="str">
        <f t="shared" si="119"/>
        <v>A679078</v>
      </c>
      <c r="AH602" s="40" t="s">
        <v>3929</v>
      </c>
    </row>
    <row r="603" spans="31:34">
      <c r="AE603" s="90" t="s">
        <v>4495</v>
      </c>
      <c r="AF603" s="40" t="s">
        <v>4496</v>
      </c>
      <c r="AG603" s="40" t="str">
        <f t="shared" si="119"/>
        <v>A679078</v>
      </c>
      <c r="AH603" s="40" t="s">
        <v>3929</v>
      </c>
    </row>
    <row r="604" spans="31:34">
      <c r="AE604" s="90" t="s">
        <v>4497</v>
      </c>
      <c r="AF604" s="40" t="s">
        <v>4498</v>
      </c>
      <c r="AG604" s="40" t="str">
        <f t="shared" si="119"/>
        <v>A679078</v>
      </c>
      <c r="AH604" s="40" t="s">
        <v>3929</v>
      </c>
    </row>
    <row r="605" spans="31:34">
      <c r="AE605" s="90" t="s">
        <v>4499</v>
      </c>
      <c r="AF605" s="40" t="s">
        <v>4500</v>
      </c>
      <c r="AG605" s="40" t="str">
        <f t="shared" si="119"/>
        <v>A679078</v>
      </c>
      <c r="AH605" s="40" t="s">
        <v>3929</v>
      </c>
    </row>
    <row r="606" spans="31:34">
      <c r="AE606" s="90" t="s">
        <v>4501</v>
      </c>
      <c r="AF606" s="40" t="s">
        <v>4502</v>
      </c>
      <c r="AG606" s="40" t="str">
        <f t="shared" si="119"/>
        <v>A679078</v>
      </c>
      <c r="AH606" s="40" t="s">
        <v>3929</v>
      </c>
    </row>
    <row r="607" spans="31:34">
      <c r="AE607" s="90" t="s">
        <v>4503</v>
      </c>
      <c r="AF607" s="40" t="s">
        <v>4504</v>
      </c>
      <c r="AG607" s="40" t="str">
        <f t="shared" si="119"/>
        <v>A679078</v>
      </c>
      <c r="AH607" s="40" t="s">
        <v>3929</v>
      </c>
    </row>
    <row r="608" spans="31:34">
      <c r="AE608" s="90" t="s">
        <v>4505</v>
      </c>
      <c r="AF608" s="40" t="s">
        <v>4506</v>
      </c>
      <c r="AG608" s="40" t="str">
        <f t="shared" si="119"/>
        <v>A679078</v>
      </c>
      <c r="AH608" s="40" t="s">
        <v>3929</v>
      </c>
    </row>
    <row r="609" spans="31:34">
      <c r="AE609" s="90" t="s">
        <v>4507</v>
      </c>
      <c r="AF609" s="40" t="s">
        <v>4508</v>
      </c>
      <c r="AG609" s="40" t="str">
        <f t="shared" si="119"/>
        <v>A679078</v>
      </c>
      <c r="AH609" s="40" t="s">
        <v>3929</v>
      </c>
    </row>
    <row r="610" spans="31:34">
      <c r="AE610" s="90" t="s">
        <v>4509</v>
      </c>
      <c r="AF610" s="40" t="s">
        <v>4510</v>
      </c>
      <c r="AG610" s="40" t="str">
        <f t="shared" si="119"/>
        <v>A679078</v>
      </c>
      <c r="AH610" s="40" t="s">
        <v>3929</v>
      </c>
    </row>
    <row r="611" spans="31:34">
      <c r="AE611" s="90" t="s">
        <v>4511</v>
      </c>
      <c r="AF611" s="40" t="s">
        <v>4512</v>
      </c>
      <c r="AG611" s="40" t="str">
        <f t="shared" si="119"/>
        <v>A679078</v>
      </c>
      <c r="AH611" s="40" t="s">
        <v>3929</v>
      </c>
    </row>
    <row r="612" spans="31:34">
      <c r="AE612" s="90" t="s">
        <v>4513</v>
      </c>
      <c r="AF612" s="40" t="s">
        <v>4514</v>
      </c>
      <c r="AG612" s="40" t="str">
        <f t="shared" si="119"/>
        <v>A679078</v>
      </c>
      <c r="AH612" s="40" t="s">
        <v>3929</v>
      </c>
    </row>
    <row r="613" spans="31:34">
      <c r="AE613" s="90" t="s">
        <v>4515</v>
      </c>
      <c r="AF613" s="40" t="s">
        <v>4516</v>
      </c>
      <c r="AG613" s="40" t="str">
        <f t="shared" si="119"/>
        <v>A679078</v>
      </c>
      <c r="AH613" s="40" t="s">
        <v>3929</v>
      </c>
    </row>
    <row r="614" spans="31:34">
      <c r="AE614" s="90" t="s">
        <v>4517</v>
      </c>
      <c r="AF614" s="40" t="s">
        <v>4518</v>
      </c>
      <c r="AG614" s="40" t="str">
        <f t="shared" si="119"/>
        <v>A679078</v>
      </c>
      <c r="AH614" s="40" t="s">
        <v>3929</v>
      </c>
    </row>
    <row r="615" spans="31:34">
      <c r="AE615" s="90" t="s">
        <v>4519</v>
      </c>
      <c r="AF615" s="40" t="s">
        <v>4520</v>
      </c>
      <c r="AG615" s="40" t="str">
        <f t="shared" si="119"/>
        <v>A679078</v>
      </c>
      <c r="AH615" s="40" t="s">
        <v>3929</v>
      </c>
    </row>
    <row r="616" spans="31:34">
      <c r="AE616" s="90" t="s">
        <v>4521</v>
      </c>
      <c r="AF616" s="40" t="s">
        <v>4522</v>
      </c>
      <c r="AG616" s="40" t="str">
        <f t="shared" si="119"/>
        <v>A679078</v>
      </c>
      <c r="AH616" s="40" t="s">
        <v>3929</v>
      </c>
    </row>
    <row r="617" spans="31:34">
      <c r="AE617" s="90" t="s">
        <v>4523</v>
      </c>
      <c r="AF617" s="40" t="s">
        <v>4524</v>
      </c>
      <c r="AG617" s="40" t="str">
        <f t="shared" si="119"/>
        <v>A679078</v>
      </c>
      <c r="AH617" s="40" t="s">
        <v>3929</v>
      </c>
    </row>
    <row r="618" spans="31:34">
      <c r="AE618" s="90" t="s">
        <v>4525</v>
      </c>
      <c r="AF618" s="40" t="s">
        <v>4526</v>
      </c>
      <c r="AG618" s="40" t="str">
        <f t="shared" si="119"/>
        <v>A679078</v>
      </c>
      <c r="AH618" s="40" t="s">
        <v>3929</v>
      </c>
    </row>
    <row r="619" spans="31:34">
      <c r="AE619" s="90" t="s">
        <v>4527</v>
      </c>
      <c r="AF619" s="40" t="s">
        <v>4528</v>
      </c>
      <c r="AG619" s="40" t="str">
        <f t="shared" si="119"/>
        <v>A679078</v>
      </c>
      <c r="AH619" s="40" t="s">
        <v>3929</v>
      </c>
    </row>
    <row r="620" spans="31:34">
      <c r="AE620" s="90" t="s">
        <v>4529</v>
      </c>
      <c r="AF620" s="40" t="s">
        <v>4530</v>
      </c>
      <c r="AG620" s="40" t="str">
        <f t="shared" si="119"/>
        <v>A679078</v>
      </c>
      <c r="AH620" s="40" t="s">
        <v>3929</v>
      </c>
    </row>
    <row r="621" spans="31:34">
      <c r="AE621" s="90" t="s">
        <v>4531</v>
      </c>
      <c r="AF621" s="40" t="s">
        <v>4532</v>
      </c>
      <c r="AG621" s="40" t="str">
        <f t="shared" si="119"/>
        <v>A679078</v>
      </c>
      <c r="AH621" s="40" t="s">
        <v>3929</v>
      </c>
    </row>
    <row r="622" spans="31:34">
      <c r="AE622" s="90" t="s">
        <v>4533</v>
      </c>
      <c r="AF622" s="40" t="s">
        <v>4534</v>
      </c>
      <c r="AG622" s="40" t="str">
        <f t="shared" si="119"/>
        <v>A679078</v>
      </c>
      <c r="AH622" s="40" t="s">
        <v>3929</v>
      </c>
    </row>
    <row r="623" spans="31:34">
      <c r="AE623" s="90" t="s">
        <v>4535</v>
      </c>
      <c r="AF623" s="40" t="s">
        <v>4536</v>
      </c>
      <c r="AG623" s="40" t="str">
        <f t="shared" si="119"/>
        <v>A679078</v>
      </c>
      <c r="AH623" s="40" t="s">
        <v>3929</v>
      </c>
    </row>
    <row r="624" spans="31:34">
      <c r="AE624" s="90" t="s">
        <v>4537</v>
      </c>
      <c r="AF624" s="40" t="s">
        <v>4538</v>
      </c>
      <c r="AG624" s="40" t="str">
        <f t="shared" si="119"/>
        <v>A679078</v>
      </c>
      <c r="AH624" s="40" t="s">
        <v>3929</v>
      </c>
    </row>
    <row r="625" spans="31:34">
      <c r="AE625" s="90" t="s">
        <v>4539</v>
      </c>
      <c r="AF625" s="40" t="s">
        <v>4540</v>
      </c>
      <c r="AG625" s="40" t="str">
        <f t="shared" si="119"/>
        <v>A679078</v>
      </c>
      <c r="AH625" s="40" t="s">
        <v>3929</v>
      </c>
    </row>
    <row r="626" spans="31:34">
      <c r="AE626" s="90" t="s">
        <v>4541</v>
      </c>
      <c r="AF626" s="40" t="s">
        <v>4542</v>
      </c>
      <c r="AG626" s="40" t="str">
        <f t="shared" si="119"/>
        <v>A679078</v>
      </c>
      <c r="AH626" s="40" t="s">
        <v>3929</v>
      </c>
    </row>
    <row r="627" spans="31:34">
      <c r="AE627" s="90" t="s">
        <v>4543</v>
      </c>
      <c r="AF627" s="40" t="s">
        <v>4544</v>
      </c>
      <c r="AG627" s="40" t="str">
        <f t="shared" si="119"/>
        <v>A679078</v>
      </c>
      <c r="AH627" s="40" t="s">
        <v>3929</v>
      </c>
    </row>
    <row r="628" spans="31:34">
      <c r="AE628" s="90" t="s">
        <v>4545</v>
      </c>
      <c r="AF628" s="40" t="s">
        <v>4546</v>
      </c>
      <c r="AG628" s="40" t="str">
        <f t="shared" si="119"/>
        <v>A679078</v>
      </c>
      <c r="AH628" s="40" t="s">
        <v>3929</v>
      </c>
    </row>
    <row r="629" spans="31:34">
      <c r="AE629" s="90" t="s">
        <v>4547</v>
      </c>
      <c r="AF629" s="40" t="s">
        <v>4548</v>
      </c>
      <c r="AG629" s="40" t="str">
        <f t="shared" si="119"/>
        <v>A679078</v>
      </c>
      <c r="AH629" s="40" t="s">
        <v>3929</v>
      </c>
    </row>
    <row r="630" spans="31:34">
      <c r="AE630" s="90" t="s">
        <v>4549</v>
      </c>
      <c r="AF630" s="40" t="s">
        <v>4550</v>
      </c>
      <c r="AG630" s="40" t="str">
        <f t="shared" si="119"/>
        <v>A679078</v>
      </c>
      <c r="AH630" s="40" t="s">
        <v>3929</v>
      </c>
    </row>
    <row r="631" spans="31:34">
      <c r="AE631" s="90" t="s">
        <v>4551</v>
      </c>
      <c r="AF631" s="40" t="s">
        <v>4552</v>
      </c>
      <c r="AG631" s="40" t="str">
        <f t="shared" si="119"/>
        <v>A679078</v>
      </c>
      <c r="AH631" s="40" t="s">
        <v>3929</v>
      </c>
    </row>
    <row r="632" spans="31:34">
      <c r="AE632" s="90" t="s">
        <v>4553</v>
      </c>
      <c r="AF632" s="40" t="s">
        <v>4554</v>
      </c>
      <c r="AG632" s="40" t="str">
        <f t="shared" si="119"/>
        <v>A679078</v>
      </c>
      <c r="AH632" s="40" t="s">
        <v>3929</v>
      </c>
    </row>
    <row r="633" spans="31:34">
      <c r="AE633" s="90" t="s">
        <v>4555</v>
      </c>
      <c r="AF633" s="40" t="s">
        <v>4556</v>
      </c>
      <c r="AG633" s="40" t="str">
        <f t="shared" si="119"/>
        <v>A679078</v>
      </c>
      <c r="AH633" s="40" t="s">
        <v>3929</v>
      </c>
    </row>
    <row r="634" spans="31:34">
      <c r="AE634" s="90" t="s">
        <v>4557</v>
      </c>
      <c r="AF634" s="40" t="s">
        <v>4558</v>
      </c>
      <c r="AG634" s="40" t="str">
        <f t="shared" si="119"/>
        <v>A679078</v>
      </c>
      <c r="AH634" s="40" t="s">
        <v>3929</v>
      </c>
    </row>
    <row r="635" spans="31:34">
      <c r="AE635" s="90" t="s">
        <v>4559</v>
      </c>
      <c r="AF635" s="40" t="s">
        <v>4560</v>
      </c>
      <c r="AG635" s="40" t="str">
        <f t="shared" si="119"/>
        <v>A679078</v>
      </c>
      <c r="AH635" s="40" t="s">
        <v>3929</v>
      </c>
    </row>
    <row r="636" spans="31:34">
      <c r="AE636" s="90" t="s">
        <v>4561</v>
      </c>
      <c r="AF636" s="40" t="s">
        <v>4562</v>
      </c>
      <c r="AG636" s="40" t="str">
        <f t="shared" si="119"/>
        <v>A679078</v>
      </c>
      <c r="AH636" s="40" t="s">
        <v>3929</v>
      </c>
    </row>
    <row r="637" spans="31:34">
      <c r="AE637" s="90" t="s">
        <v>4563</v>
      </c>
      <c r="AF637" s="40" t="s">
        <v>4564</v>
      </c>
      <c r="AG637" s="40" t="str">
        <f t="shared" si="119"/>
        <v>A679078</v>
      </c>
      <c r="AH637" s="40" t="s">
        <v>3929</v>
      </c>
    </row>
    <row r="638" spans="31:34">
      <c r="AE638" s="90" t="s">
        <v>4565</v>
      </c>
      <c r="AF638" s="40" t="s">
        <v>4566</v>
      </c>
      <c r="AG638" s="40" t="str">
        <f t="shared" si="119"/>
        <v>A679078</v>
      </c>
      <c r="AH638" s="40" t="s">
        <v>3929</v>
      </c>
    </row>
    <row r="639" spans="31:34">
      <c r="AE639" s="90" t="s">
        <v>4567</v>
      </c>
      <c r="AF639" s="40" t="s">
        <v>4568</v>
      </c>
      <c r="AG639" s="40" t="str">
        <f t="shared" si="119"/>
        <v>A679078</v>
      </c>
      <c r="AH639" s="40" t="s">
        <v>3929</v>
      </c>
    </row>
    <row r="640" spans="31:34">
      <c r="AE640" s="90" t="s">
        <v>4569</v>
      </c>
      <c r="AF640" s="40" t="s">
        <v>4570</v>
      </c>
      <c r="AG640" s="40" t="str">
        <f t="shared" si="119"/>
        <v>A679078</v>
      </c>
      <c r="AH640" s="40" t="s">
        <v>3929</v>
      </c>
    </row>
    <row r="641" spans="31:34">
      <c r="AE641" s="90" t="s">
        <v>4571</v>
      </c>
      <c r="AF641" s="40" t="s">
        <v>4572</v>
      </c>
      <c r="AG641" s="40" t="str">
        <f t="shared" si="119"/>
        <v>A679078</v>
      </c>
      <c r="AH641" s="40" t="s">
        <v>3929</v>
      </c>
    </row>
    <row r="642" spans="31:34">
      <c r="AE642" s="90" t="s">
        <v>4573</v>
      </c>
      <c r="AF642" s="40" t="s">
        <v>4574</v>
      </c>
      <c r="AG642" s="40" t="str">
        <f t="shared" si="119"/>
        <v>A679078</v>
      </c>
      <c r="AH642" s="40" t="s">
        <v>3929</v>
      </c>
    </row>
    <row r="643" spans="31:34">
      <c r="AE643" s="90" t="s">
        <v>4575</v>
      </c>
      <c r="AF643" s="40" t="s">
        <v>4576</v>
      </c>
      <c r="AG643" s="40" t="str">
        <f t="shared" si="119"/>
        <v>A679078</v>
      </c>
      <c r="AH643" s="40" t="s">
        <v>3929</v>
      </c>
    </row>
    <row r="644" spans="31:34">
      <c r="AE644" s="90" t="s">
        <v>4577</v>
      </c>
      <c r="AF644" s="40" t="s">
        <v>4578</v>
      </c>
      <c r="AG644" s="40" t="str">
        <f t="shared" si="119"/>
        <v>A679078</v>
      </c>
      <c r="AH644" s="40" t="s">
        <v>3929</v>
      </c>
    </row>
    <row r="645" spans="31:34">
      <c r="AE645" s="90" t="s">
        <v>4579</v>
      </c>
      <c r="AF645" s="40" t="s">
        <v>4580</v>
      </c>
      <c r="AG645" s="40" t="str">
        <f t="shared" si="119"/>
        <v>A679078</v>
      </c>
      <c r="AH645" s="40" t="s">
        <v>3929</v>
      </c>
    </row>
    <row r="646" spans="31:34">
      <c r="AE646" s="90" t="s">
        <v>4581</v>
      </c>
      <c r="AF646" s="40" t="s">
        <v>4582</v>
      </c>
      <c r="AG646" s="40" t="str">
        <f t="shared" si="119"/>
        <v>A679078</v>
      </c>
      <c r="AH646" s="40" t="s">
        <v>3929</v>
      </c>
    </row>
    <row r="647" spans="31:34">
      <c r="AE647" s="90" t="s">
        <v>4583</v>
      </c>
      <c r="AF647" s="40" t="s">
        <v>4584</v>
      </c>
      <c r="AG647" s="40" t="str">
        <f t="shared" si="119"/>
        <v>A679078</v>
      </c>
      <c r="AH647" s="40" t="s">
        <v>3929</v>
      </c>
    </row>
    <row r="648" spans="31:34">
      <c r="AE648" s="90" t="s">
        <v>4585</v>
      </c>
      <c r="AF648" s="40" t="s">
        <v>4586</v>
      </c>
      <c r="AG648" s="40" t="str">
        <f t="shared" si="119"/>
        <v>A679078</v>
      </c>
      <c r="AH648" s="40" t="s">
        <v>3929</v>
      </c>
    </row>
    <row r="649" spans="31:34">
      <c r="AE649" s="90" t="s">
        <v>4587</v>
      </c>
      <c r="AF649" s="40" t="s">
        <v>4588</v>
      </c>
      <c r="AG649" s="40" t="str">
        <f t="shared" si="119"/>
        <v>A679078</v>
      </c>
      <c r="AH649" s="40" t="s">
        <v>3929</v>
      </c>
    </row>
    <row r="650" spans="31:34">
      <c r="AE650" s="90" t="s">
        <v>4589</v>
      </c>
      <c r="AF650" s="40" t="s">
        <v>4590</v>
      </c>
      <c r="AG650" s="40" t="str">
        <f t="shared" si="119"/>
        <v>A679078</v>
      </c>
      <c r="AH650" s="40" t="s">
        <v>3929</v>
      </c>
    </row>
    <row r="651" spans="31:34">
      <c r="AE651" s="90" t="s">
        <v>4591</v>
      </c>
      <c r="AF651" s="40" t="s">
        <v>4592</v>
      </c>
      <c r="AG651" s="40" t="str">
        <f t="shared" si="119"/>
        <v>A679078</v>
      </c>
      <c r="AH651" s="40" t="s">
        <v>3929</v>
      </c>
    </row>
    <row r="652" spans="31:34">
      <c r="AE652" s="90" t="s">
        <v>4593</v>
      </c>
      <c r="AF652" s="40" t="s">
        <v>4594</v>
      </c>
      <c r="AG652" s="40" t="str">
        <f t="shared" si="119"/>
        <v>A679078</v>
      </c>
      <c r="AH652" s="40" t="s">
        <v>3929</v>
      </c>
    </row>
    <row r="653" spans="31:34">
      <c r="AE653" s="90" t="s">
        <v>4595</v>
      </c>
      <c r="AF653" s="40" t="s">
        <v>4596</v>
      </c>
      <c r="AG653" s="40" t="str">
        <f t="shared" si="119"/>
        <v>A679078</v>
      </c>
      <c r="AH653" s="40" t="s">
        <v>3929</v>
      </c>
    </row>
    <row r="654" spans="31:34">
      <c r="AE654" s="90" t="s">
        <v>4597</v>
      </c>
      <c r="AF654" s="40" t="s">
        <v>4598</v>
      </c>
      <c r="AG654" s="40" t="str">
        <f t="shared" si="119"/>
        <v>A679078</v>
      </c>
      <c r="AH654" s="40" t="s">
        <v>3929</v>
      </c>
    </row>
    <row r="655" spans="31:34">
      <c r="AE655" s="90" t="s">
        <v>4599</v>
      </c>
      <c r="AF655" s="40" t="s">
        <v>4600</v>
      </c>
      <c r="AG655" s="40" t="str">
        <f t="shared" si="119"/>
        <v>A679078</v>
      </c>
      <c r="AH655" s="40" t="s">
        <v>3929</v>
      </c>
    </row>
    <row r="656" spans="31:34">
      <c r="AE656" s="90" t="s">
        <v>4601</v>
      </c>
      <c r="AF656" s="40" t="s">
        <v>4602</v>
      </c>
      <c r="AG656" s="40" t="str">
        <f t="shared" si="119"/>
        <v>A679078</v>
      </c>
      <c r="AH656" s="40" t="s">
        <v>3929</v>
      </c>
    </row>
    <row r="657" spans="31:34">
      <c r="AE657" s="90" t="s">
        <v>4603</v>
      </c>
      <c r="AF657" s="40" t="s">
        <v>4604</v>
      </c>
      <c r="AG657" s="40" t="str">
        <f t="shared" si="119"/>
        <v>A679078</v>
      </c>
      <c r="AH657" s="40" t="s">
        <v>3929</v>
      </c>
    </row>
    <row r="658" spans="31:34">
      <c r="AE658" s="90" t="s">
        <v>4605</v>
      </c>
      <c r="AF658" s="40" t="s">
        <v>4606</v>
      </c>
      <c r="AG658" s="40" t="str">
        <f t="shared" ref="AG658:AG721" si="120">LEFT(AE658,7)</f>
        <v>A679078</v>
      </c>
      <c r="AH658" s="40" t="s">
        <v>3929</v>
      </c>
    </row>
    <row r="659" spans="31:34">
      <c r="AE659" s="90" t="s">
        <v>4607</v>
      </c>
      <c r="AF659" s="40" t="s">
        <v>4608</v>
      </c>
      <c r="AG659" s="40" t="str">
        <f t="shared" si="120"/>
        <v>A679078</v>
      </c>
      <c r="AH659" s="40" t="s">
        <v>3929</v>
      </c>
    </row>
    <row r="660" spans="31:34">
      <c r="AE660" s="90" t="s">
        <v>4609</v>
      </c>
      <c r="AF660" s="40" t="s">
        <v>2161</v>
      </c>
      <c r="AG660" s="40" t="str">
        <f t="shared" si="120"/>
        <v>A679078</v>
      </c>
      <c r="AH660" s="40" t="s">
        <v>3929</v>
      </c>
    </row>
    <row r="661" spans="31:34">
      <c r="AE661" s="90" t="s">
        <v>4610</v>
      </c>
      <c r="AF661" s="40" t="s">
        <v>4611</v>
      </c>
      <c r="AG661" s="40" t="str">
        <f t="shared" si="120"/>
        <v>A679078</v>
      </c>
      <c r="AH661" s="40" t="s">
        <v>3929</v>
      </c>
    </row>
    <row r="662" spans="31:34">
      <c r="AE662" s="90" t="s">
        <v>735</v>
      </c>
      <c r="AF662" s="40" t="s">
        <v>736</v>
      </c>
      <c r="AG662" s="40" t="str">
        <f t="shared" si="120"/>
        <v>A679081</v>
      </c>
      <c r="AH662" s="40" t="s">
        <v>3929</v>
      </c>
    </row>
    <row r="663" spans="31:34">
      <c r="AE663" s="90" t="s">
        <v>737</v>
      </c>
      <c r="AF663" s="40" t="s">
        <v>738</v>
      </c>
      <c r="AG663" s="40" t="str">
        <f t="shared" si="120"/>
        <v>A679081</v>
      </c>
      <c r="AH663" s="40" t="s">
        <v>3929</v>
      </c>
    </row>
    <row r="664" spans="31:34">
      <c r="AE664" s="90" t="s">
        <v>2208</v>
      </c>
      <c r="AF664" s="40" t="s">
        <v>2209</v>
      </c>
      <c r="AG664" s="40" t="str">
        <f t="shared" si="120"/>
        <v>A679081</v>
      </c>
      <c r="AH664" s="40" t="s">
        <v>3929</v>
      </c>
    </row>
    <row r="665" spans="31:34">
      <c r="AE665" s="90" t="s">
        <v>2210</v>
      </c>
      <c r="AF665" s="40" t="s">
        <v>2118</v>
      </c>
      <c r="AG665" s="40" t="str">
        <f t="shared" si="120"/>
        <v>A679081</v>
      </c>
      <c r="AH665" s="40" t="s">
        <v>3929</v>
      </c>
    </row>
    <row r="666" spans="31:34">
      <c r="AE666" s="90" t="s">
        <v>2211</v>
      </c>
      <c r="AF666" s="40" t="s">
        <v>2212</v>
      </c>
      <c r="AG666" s="40" t="str">
        <f t="shared" si="120"/>
        <v>A679081</v>
      </c>
      <c r="AH666" s="40" t="s">
        <v>3929</v>
      </c>
    </row>
    <row r="667" spans="31:34">
      <c r="AE667" s="90" t="s">
        <v>4612</v>
      </c>
      <c r="AF667" s="40" t="s">
        <v>4613</v>
      </c>
      <c r="AG667" s="40" t="str">
        <f t="shared" si="120"/>
        <v>A679081</v>
      </c>
      <c r="AH667" s="40" t="s">
        <v>3929</v>
      </c>
    </row>
    <row r="668" spans="31:34">
      <c r="AE668" s="90" t="s">
        <v>4614</v>
      </c>
      <c r="AF668" s="40" t="s">
        <v>4615</v>
      </c>
      <c r="AG668" s="40" t="str">
        <f t="shared" si="120"/>
        <v>A679081</v>
      </c>
      <c r="AH668" s="40" t="s">
        <v>3929</v>
      </c>
    </row>
    <row r="669" spans="31:34">
      <c r="AE669" s="90" t="s">
        <v>1973</v>
      </c>
      <c r="AF669" s="40" t="s">
        <v>1972</v>
      </c>
      <c r="AG669" s="40" t="str">
        <f t="shared" si="120"/>
        <v>A679115</v>
      </c>
      <c r="AH669" s="40" t="s">
        <v>3929</v>
      </c>
    </row>
    <row r="670" spans="31:34">
      <c r="AE670" s="90" t="s">
        <v>1974</v>
      </c>
      <c r="AF670" s="40" t="s">
        <v>1975</v>
      </c>
      <c r="AG670" s="40" t="str">
        <f t="shared" si="120"/>
        <v>A679115</v>
      </c>
      <c r="AH670" s="40" t="s">
        <v>3929</v>
      </c>
    </row>
    <row r="671" spans="31:34">
      <c r="AE671" s="90" t="s">
        <v>2213</v>
      </c>
      <c r="AF671" s="40" t="s">
        <v>2214</v>
      </c>
      <c r="AG671" s="40" t="str">
        <f t="shared" si="120"/>
        <v>A679115</v>
      </c>
      <c r="AH671" s="40" t="s">
        <v>3929</v>
      </c>
    </row>
    <row r="672" spans="31:34">
      <c r="AE672" s="90" t="s">
        <v>2215</v>
      </c>
      <c r="AF672" s="40" t="s">
        <v>2216</v>
      </c>
      <c r="AG672" s="40" t="str">
        <f t="shared" si="120"/>
        <v>A679115</v>
      </c>
      <c r="AH672" s="40" t="s">
        <v>3929</v>
      </c>
    </row>
    <row r="673" spans="31:34">
      <c r="AE673" s="90" t="s">
        <v>4616</v>
      </c>
      <c r="AF673" s="40" t="s">
        <v>4617</v>
      </c>
      <c r="AG673" s="40" t="str">
        <f t="shared" si="120"/>
        <v>A679115</v>
      </c>
      <c r="AH673" s="40" t="s">
        <v>3929</v>
      </c>
    </row>
    <row r="674" spans="31:34">
      <c r="AE674" s="90" t="s">
        <v>4618</v>
      </c>
      <c r="AF674" s="40" t="s">
        <v>4619</v>
      </c>
      <c r="AG674" s="40" t="str">
        <f t="shared" si="120"/>
        <v>A679115</v>
      </c>
      <c r="AH674" s="40" t="s">
        <v>3929</v>
      </c>
    </row>
    <row r="675" spans="31:34">
      <c r="AE675" s="90" t="s">
        <v>4620</v>
      </c>
      <c r="AF675" s="40" t="s">
        <v>4621</v>
      </c>
      <c r="AG675" s="40" t="str">
        <f t="shared" si="120"/>
        <v>A679115</v>
      </c>
      <c r="AH675" s="40" t="s">
        <v>3929</v>
      </c>
    </row>
    <row r="676" spans="31:34">
      <c r="AE676" s="90" t="s">
        <v>4622</v>
      </c>
      <c r="AF676" s="40" t="s">
        <v>4623</v>
      </c>
      <c r="AG676" s="40" t="str">
        <f t="shared" si="120"/>
        <v>A679115</v>
      </c>
      <c r="AH676" s="40" t="s">
        <v>3929</v>
      </c>
    </row>
    <row r="677" spans="31:34">
      <c r="AE677" s="90" t="s">
        <v>739</v>
      </c>
      <c r="AF677" s="40" t="s">
        <v>249</v>
      </c>
      <c r="AG677" s="40" t="str">
        <f t="shared" si="120"/>
        <v>K679084</v>
      </c>
      <c r="AH677" s="40" t="s">
        <v>3929</v>
      </c>
    </row>
    <row r="678" spans="31:34">
      <c r="AE678" s="90" t="s">
        <v>740</v>
      </c>
      <c r="AF678" s="40" t="s">
        <v>250</v>
      </c>
      <c r="AG678" s="40" t="str">
        <f t="shared" si="120"/>
        <v>K679084</v>
      </c>
      <c r="AH678" s="40" t="s">
        <v>3929</v>
      </c>
    </row>
    <row r="679" spans="31:34">
      <c r="AE679" s="90" t="s">
        <v>741</v>
      </c>
      <c r="AF679" s="40" t="s">
        <v>742</v>
      </c>
      <c r="AG679" s="40" t="str">
        <f t="shared" si="120"/>
        <v>K679084</v>
      </c>
      <c r="AH679" s="40" t="s">
        <v>3929</v>
      </c>
    </row>
    <row r="680" spans="31:34">
      <c r="AE680" s="90" t="s">
        <v>1149</v>
      </c>
      <c r="AF680" s="40" t="s">
        <v>966</v>
      </c>
      <c r="AG680" s="40" t="str">
        <f t="shared" si="120"/>
        <v>K679084</v>
      </c>
      <c r="AH680" s="40" t="s">
        <v>3929</v>
      </c>
    </row>
    <row r="681" spans="31:34">
      <c r="AE681" s="90" t="s">
        <v>1976</v>
      </c>
      <c r="AF681" s="40" t="s">
        <v>1977</v>
      </c>
      <c r="AG681" s="40" t="str">
        <f t="shared" si="120"/>
        <v>K679084</v>
      </c>
      <c r="AH681" s="40" t="s">
        <v>3929</v>
      </c>
    </row>
    <row r="682" spans="31:34">
      <c r="AE682" s="90" t="s">
        <v>1978</v>
      </c>
      <c r="AF682" s="40" t="s">
        <v>972</v>
      </c>
      <c r="AG682" s="40" t="str">
        <f t="shared" si="120"/>
        <v>K679084</v>
      </c>
      <c r="AH682" s="40" t="s">
        <v>3929</v>
      </c>
    </row>
    <row r="683" spans="31:34">
      <c r="AE683" s="90" t="s">
        <v>744</v>
      </c>
      <c r="AF683" s="40" t="s">
        <v>745</v>
      </c>
      <c r="AG683" s="40" t="str">
        <f t="shared" si="120"/>
        <v>K679106</v>
      </c>
      <c r="AH683" s="40" t="s">
        <v>3929</v>
      </c>
    </row>
    <row r="684" spans="31:34">
      <c r="AE684" s="90" t="s">
        <v>746</v>
      </c>
      <c r="AF684" s="40" t="s">
        <v>747</v>
      </c>
      <c r="AG684" s="40" t="str">
        <f t="shared" si="120"/>
        <v>A622125</v>
      </c>
      <c r="AH684" s="40" t="s">
        <v>3923</v>
      </c>
    </row>
    <row r="685" spans="31:34">
      <c r="AE685" s="90" t="s">
        <v>748</v>
      </c>
      <c r="AF685" s="40" t="s">
        <v>749</v>
      </c>
      <c r="AG685" s="40" t="str">
        <f t="shared" si="120"/>
        <v>A622125</v>
      </c>
      <c r="AH685" s="40" t="s">
        <v>3923</v>
      </c>
    </row>
    <row r="686" spans="31:34">
      <c r="AE686" s="90" t="s">
        <v>4624</v>
      </c>
      <c r="AF686" s="40" t="s">
        <v>4625</v>
      </c>
      <c r="AG686" s="40" t="str">
        <f t="shared" si="120"/>
        <v>A622125</v>
      </c>
      <c r="AH686" s="40" t="s">
        <v>3923</v>
      </c>
    </row>
    <row r="687" spans="31:34">
      <c r="AE687" s="90" t="s">
        <v>750</v>
      </c>
      <c r="AF687" s="40" t="s">
        <v>751</v>
      </c>
      <c r="AG687" s="40" t="str">
        <f t="shared" si="120"/>
        <v>A622125</v>
      </c>
      <c r="AH687" s="40" t="s">
        <v>3923</v>
      </c>
    </row>
    <row r="688" spans="31:34">
      <c r="AE688" s="90" t="s">
        <v>752</v>
      </c>
      <c r="AF688" s="40" t="s">
        <v>753</v>
      </c>
      <c r="AG688" s="40" t="str">
        <f t="shared" si="120"/>
        <v>A622125</v>
      </c>
      <c r="AH688" s="40" t="s">
        <v>3923</v>
      </c>
    </row>
    <row r="689" spans="31:34">
      <c r="AE689" s="90" t="s">
        <v>754</v>
      </c>
      <c r="AF689" s="40" t="s">
        <v>755</v>
      </c>
      <c r="AG689" s="40" t="str">
        <f t="shared" si="120"/>
        <v>A622125</v>
      </c>
      <c r="AH689" s="40" t="s">
        <v>3923</v>
      </c>
    </row>
    <row r="690" spans="31:34">
      <c r="AE690" s="90" t="s">
        <v>756</v>
      </c>
      <c r="AF690" s="40" t="s">
        <v>757</v>
      </c>
      <c r="AG690" s="40" t="str">
        <f t="shared" si="120"/>
        <v>A622125</v>
      </c>
      <c r="AH690" s="40" t="s">
        <v>3923</v>
      </c>
    </row>
    <row r="691" spans="31:34">
      <c r="AE691" s="90" t="s">
        <v>758</v>
      </c>
      <c r="AF691" s="40" t="s">
        <v>759</v>
      </c>
      <c r="AG691" s="40" t="str">
        <f t="shared" si="120"/>
        <v>A622125</v>
      </c>
      <c r="AH691" s="40" t="s">
        <v>3923</v>
      </c>
    </row>
    <row r="692" spans="31:34">
      <c r="AE692" s="90" t="s">
        <v>1150</v>
      </c>
      <c r="AF692" s="40" t="s">
        <v>1151</v>
      </c>
      <c r="AG692" s="40" t="str">
        <f t="shared" si="120"/>
        <v>A622125</v>
      </c>
      <c r="AH692" s="40" t="s">
        <v>3923</v>
      </c>
    </row>
    <row r="693" spans="31:34">
      <c r="AE693" s="90" t="s">
        <v>1152</v>
      </c>
      <c r="AF693" s="40" t="s">
        <v>1153</v>
      </c>
      <c r="AG693" s="40" t="str">
        <f t="shared" si="120"/>
        <v>A622125</v>
      </c>
      <c r="AH693" s="40" t="s">
        <v>3923</v>
      </c>
    </row>
    <row r="694" spans="31:34">
      <c r="AE694" s="90" t="s">
        <v>1154</v>
      </c>
      <c r="AF694" s="40" t="s">
        <v>1155</v>
      </c>
      <c r="AG694" s="40" t="str">
        <f t="shared" si="120"/>
        <v>A622125</v>
      </c>
      <c r="AH694" s="40" t="s">
        <v>3923</v>
      </c>
    </row>
    <row r="695" spans="31:34">
      <c r="AE695" s="90" t="s">
        <v>1156</v>
      </c>
      <c r="AF695" s="40" t="s">
        <v>1157</v>
      </c>
      <c r="AG695" s="40" t="str">
        <f t="shared" si="120"/>
        <v>A622125</v>
      </c>
      <c r="AH695" s="40" t="s">
        <v>3923</v>
      </c>
    </row>
    <row r="696" spans="31:34">
      <c r="AE696" s="90" t="s">
        <v>1158</v>
      </c>
      <c r="AF696" s="40" t="s">
        <v>1159</v>
      </c>
      <c r="AG696" s="40" t="str">
        <f t="shared" si="120"/>
        <v>A622125</v>
      </c>
      <c r="AH696" s="40" t="s">
        <v>3923</v>
      </c>
    </row>
    <row r="697" spans="31:34">
      <c r="AE697" s="90" t="s">
        <v>1160</v>
      </c>
      <c r="AF697" s="40" t="s">
        <v>1161</v>
      </c>
      <c r="AG697" s="40" t="str">
        <f t="shared" si="120"/>
        <v>A622125</v>
      </c>
      <c r="AH697" s="40" t="s">
        <v>3923</v>
      </c>
    </row>
    <row r="698" spans="31:34">
      <c r="AE698" s="90" t="s">
        <v>1163</v>
      </c>
      <c r="AF698" s="40" t="s">
        <v>1164</v>
      </c>
      <c r="AG698" s="40" t="str">
        <f t="shared" si="120"/>
        <v>A622125</v>
      </c>
      <c r="AH698" s="40" t="s">
        <v>3923</v>
      </c>
    </row>
    <row r="699" spans="31:34">
      <c r="AE699" s="90" t="s">
        <v>1165</v>
      </c>
      <c r="AF699" s="40" t="s">
        <v>1166</v>
      </c>
      <c r="AG699" s="40" t="str">
        <f t="shared" si="120"/>
        <v>A622125</v>
      </c>
      <c r="AH699" s="40" t="s">
        <v>3923</v>
      </c>
    </row>
    <row r="700" spans="31:34">
      <c r="AE700" s="90" t="s">
        <v>1167</v>
      </c>
      <c r="AF700" s="40" t="s">
        <v>1168</v>
      </c>
      <c r="AG700" s="40" t="str">
        <f t="shared" si="120"/>
        <v>A622125</v>
      </c>
      <c r="AH700" s="40" t="s">
        <v>3923</v>
      </c>
    </row>
    <row r="701" spans="31:34">
      <c r="AE701" s="90" t="s">
        <v>1169</v>
      </c>
      <c r="AF701" s="40" t="s">
        <v>1170</v>
      </c>
      <c r="AG701" s="40" t="str">
        <f t="shared" si="120"/>
        <v>A622125</v>
      </c>
      <c r="AH701" s="40" t="s">
        <v>3923</v>
      </c>
    </row>
    <row r="702" spans="31:34">
      <c r="AE702" s="90" t="s">
        <v>1171</v>
      </c>
      <c r="AF702" s="40" t="s">
        <v>1172</v>
      </c>
      <c r="AG702" s="40" t="str">
        <f t="shared" si="120"/>
        <v>A622125</v>
      </c>
      <c r="AH702" s="40" t="s">
        <v>3923</v>
      </c>
    </row>
    <row r="703" spans="31:34">
      <c r="AE703" s="90" t="s">
        <v>1173</v>
      </c>
      <c r="AF703" s="40" t="s">
        <v>1174</v>
      </c>
      <c r="AG703" s="40" t="str">
        <f t="shared" si="120"/>
        <v>A622125</v>
      </c>
      <c r="AH703" s="40" t="s">
        <v>3923</v>
      </c>
    </row>
    <row r="704" spans="31:34">
      <c r="AE704" s="90" t="s">
        <v>1979</v>
      </c>
      <c r="AF704" s="40" t="s">
        <v>1980</v>
      </c>
      <c r="AG704" s="40" t="str">
        <f t="shared" si="120"/>
        <v>A622125</v>
      </c>
      <c r="AH704" s="40" t="s">
        <v>3923</v>
      </c>
    </row>
    <row r="705" spans="31:34">
      <c r="AE705" s="90" t="s">
        <v>1981</v>
      </c>
      <c r="AF705" s="40" t="s">
        <v>1982</v>
      </c>
      <c r="AG705" s="40" t="str">
        <f t="shared" si="120"/>
        <v>A622125</v>
      </c>
      <c r="AH705" s="40" t="s">
        <v>3923</v>
      </c>
    </row>
    <row r="706" spans="31:34">
      <c r="AE706" s="90" t="s">
        <v>1983</v>
      </c>
      <c r="AF706" s="40" t="s">
        <v>1984</v>
      </c>
      <c r="AG706" s="40" t="str">
        <f t="shared" si="120"/>
        <v>A622125</v>
      </c>
      <c r="AH706" s="40" t="s">
        <v>3923</v>
      </c>
    </row>
    <row r="707" spans="31:34">
      <c r="AE707" s="90" t="s">
        <v>1985</v>
      </c>
      <c r="AF707" s="40" t="s">
        <v>1986</v>
      </c>
      <c r="AG707" s="40" t="str">
        <f t="shared" si="120"/>
        <v>A622125</v>
      </c>
      <c r="AH707" s="40" t="s">
        <v>3923</v>
      </c>
    </row>
    <row r="708" spans="31:34">
      <c r="AE708" s="90" t="s">
        <v>1987</v>
      </c>
      <c r="AF708" s="40" t="s">
        <v>1988</v>
      </c>
      <c r="AG708" s="40" t="str">
        <f t="shared" si="120"/>
        <v>A622125</v>
      </c>
      <c r="AH708" s="40" t="s">
        <v>3923</v>
      </c>
    </row>
    <row r="709" spans="31:34">
      <c r="AE709" s="90" t="s">
        <v>1989</v>
      </c>
      <c r="AF709" s="40" t="s">
        <v>1990</v>
      </c>
      <c r="AG709" s="40" t="str">
        <f t="shared" si="120"/>
        <v>A622125</v>
      </c>
      <c r="AH709" s="40" t="s">
        <v>3923</v>
      </c>
    </row>
    <row r="710" spans="31:34">
      <c r="AE710" s="90" t="s">
        <v>1991</v>
      </c>
      <c r="AF710" s="40" t="s">
        <v>1992</v>
      </c>
      <c r="AG710" s="40" t="str">
        <f t="shared" si="120"/>
        <v>A622125</v>
      </c>
      <c r="AH710" s="40" t="s">
        <v>3923</v>
      </c>
    </row>
    <row r="711" spans="31:34">
      <c r="AE711" s="90" t="s">
        <v>1993</v>
      </c>
      <c r="AF711" s="40" t="s">
        <v>1994</v>
      </c>
      <c r="AG711" s="40" t="str">
        <f t="shared" si="120"/>
        <v>A622125</v>
      </c>
      <c r="AH711" s="40" t="s">
        <v>3923</v>
      </c>
    </row>
    <row r="712" spans="31:34">
      <c r="AE712" s="90" t="s">
        <v>1995</v>
      </c>
      <c r="AF712" s="40" t="s">
        <v>1996</v>
      </c>
      <c r="AG712" s="40" t="str">
        <f t="shared" si="120"/>
        <v>A622125</v>
      </c>
      <c r="AH712" s="40" t="s">
        <v>3923</v>
      </c>
    </row>
    <row r="713" spans="31:34">
      <c r="AE713" s="90" t="s">
        <v>1997</v>
      </c>
      <c r="AF713" s="40" t="s">
        <v>1998</v>
      </c>
      <c r="AG713" s="40" t="str">
        <f t="shared" si="120"/>
        <v>A622125</v>
      </c>
      <c r="AH713" s="40" t="s">
        <v>3923</v>
      </c>
    </row>
    <row r="714" spans="31:34">
      <c r="AE714" s="90" t="s">
        <v>1999</v>
      </c>
      <c r="AF714" s="40" t="s">
        <v>2000</v>
      </c>
      <c r="AG714" s="40" t="str">
        <f t="shared" si="120"/>
        <v>A622125</v>
      </c>
      <c r="AH714" s="40" t="s">
        <v>3923</v>
      </c>
    </row>
    <row r="715" spans="31:34">
      <c r="AE715" s="90" t="s">
        <v>2001</v>
      </c>
      <c r="AF715" s="40" t="s">
        <v>2002</v>
      </c>
      <c r="AG715" s="40" t="str">
        <f t="shared" si="120"/>
        <v>A622125</v>
      </c>
      <c r="AH715" s="40" t="s">
        <v>3923</v>
      </c>
    </row>
    <row r="716" spans="31:34">
      <c r="AE716" s="90" t="s">
        <v>2003</v>
      </c>
      <c r="AF716" s="40" t="s">
        <v>2004</v>
      </c>
      <c r="AG716" s="40" t="str">
        <f t="shared" si="120"/>
        <v>A622125</v>
      </c>
      <c r="AH716" s="40" t="s">
        <v>3923</v>
      </c>
    </row>
    <row r="717" spans="31:34">
      <c r="AE717" s="90" t="s">
        <v>2005</v>
      </c>
      <c r="AF717" s="40" t="s">
        <v>2006</v>
      </c>
      <c r="AG717" s="40" t="str">
        <f t="shared" si="120"/>
        <v>A622125</v>
      </c>
      <c r="AH717" s="40" t="s">
        <v>3923</v>
      </c>
    </row>
    <row r="718" spans="31:34">
      <c r="AE718" s="90" t="s">
        <v>2007</v>
      </c>
      <c r="AF718" s="40" t="s">
        <v>2008</v>
      </c>
      <c r="AG718" s="40" t="str">
        <f t="shared" si="120"/>
        <v>A622125</v>
      </c>
      <c r="AH718" s="40" t="s">
        <v>3923</v>
      </c>
    </row>
    <row r="719" spans="31:34">
      <c r="AE719" s="90" t="s">
        <v>2009</v>
      </c>
      <c r="AF719" s="40" t="s">
        <v>2010</v>
      </c>
      <c r="AG719" s="40" t="str">
        <f t="shared" si="120"/>
        <v>A622125</v>
      </c>
      <c r="AH719" s="40" t="s">
        <v>3923</v>
      </c>
    </row>
    <row r="720" spans="31:34">
      <c r="AE720" s="90" t="s">
        <v>2011</v>
      </c>
      <c r="AF720" s="40" t="s">
        <v>1162</v>
      </c>
      <c r="AG720" s="40" t="str">
        <f t="shared" si="120"/>
        <v>A622125</v>
      </c>
      <c r="AH720" s="40" t="s">
        <v>3923</v>
      </c>
    </row>
    <row r="721" spans="31:34">
      <c r="AE721" s="90" t="s">
        <v>2012</v>
      </c>
      <c r="AF721" s="40" t="s">
        <v>2013</v>
      </c>
      <c r="AG721" s="40" t="str">
        <f t="shared" si="120"/>
        <v>A622125</v>
      </c>
      <c r="AH721" s="40" t="s">
        <v>3923</v>
      </c>
    </row>
    <row r="722" spans="31:34">
      <c r="AE722" s="90" t="s">
        <v>2014</v>
      </c>
      <c r="AF722" s="40" t="s">
        <v>2015</v>
      </c>
      <c r="AG722" s="40" t="str">
        <f t="shared" ref="AG722:AG785" si="121">LEFT(AE722,7)</f>
        <v>A622125</v>
      </c>
      <c r="AH722" s="40" t="s">
        <v>3923</v>
      </c>
    </row>
    <row r="723" spans="31:34">
      <c r="AE723" s="90" t="s">
        <v>2016</v>
      </c>
      <c r="AF723" s="40" t="s">
        <v>2017</v>
      </c>
      <c r="AG723" s="40" t="str">
        <f t="shared" si="121"/>
        <v>A622125</v>
      </c>
      <c r="AH723" s="40" t="s">
        <v>3923</v>
      </c>
    </row>
    <row r="724" spans="31:34">
      <c r="AE724" s="90" t="s">
        <v>2217</v>
      </c>
      <c r="AF724" s="40" t="s">
        <v>2218</v>
      </c>
      <c r="AG724" s="40" t="str">
        <f t="shared" si="121"/>
        <v>A622125</v>
      </c>
      <c r="AH724" s="40" t="s">
        <v>3923</v>
      </c>
    </row>
    <row r="725" spans="31:34">
      <c r="AE725" s="90" t="s">
        <v>2219</v>
      </c>
      <c r="AF725" s="40" t="s">
        <v>2220</v>
      </c>
      <c r="AG725" s="40" t="str">
        <f t="shared" si="121"/>
        <v>A622125</v>
      </c>
      <c r="AH725" s="40" t="s">
        <v>3923</v>
      </c>
    </row>
    <row r="726" spans="31:34">
      <c r="AE726" s="90" t="s">
        <v>2221</v>
      </c>
      <c r="AF726" s="40" t="s">
        <v>2222</v>
      </c>
      <c r="AG726" s="40" t="str">
        <f t="shared" si="121"/>
        <v>A622125</v>
      </c>
      <c r="AH726" s="40" t="s">
        <v>3923</v>
      </c>
    </row>
    <row r="727" spans="31:34">
      <c r="AE727" s="90" t="s">
        <v>2223</v>
      </c>
      <c r="AF727" s="40" t="s">
        <v>2224</v>
      </c>
      <c r="AG727" s="40" t="str">
        <f t="shared" si="121"/>
        <v>A622125</v>
      </c>
      <c r="AH727" s="40" t="s">
        <v>3923</v>
      </c>
    </row>
    <row r="728" spans="31:34">
      <c r="AE728" s="90" t="s">
        <v>2225</v>
      </c>
      <c r="AF728" s="40" t="s">
        <v>2226</v>
      </c>
      <c r="AG728" s="40" t="str">
        <f t="shared" si="121"/>
        <v>A622125</v>
      </c>
      <c r="AH728" s="40" t="s">
        <v>3923</v>
      </c>
    </row>
    <row r="729" spans="31:34">
      <c r="AE729" s="90" t="s">
        <v>2227</v>
      </c>
      <c r="AF729" s="40" t="s">
        <v>2228</v>
      </c>
      <c r="AG729" s="40" t="str">
        <f t="shared" si="121"/>
        <v>A622125</v>
      </c>
      <c r="AH729" s="40" t="s">
        <v>3923</v>
      </c>
    </row>
    <row r="730" spans="31:34">
      <c r="AE730" s="90" t="s">
        <v>2229</v>
      </c>
      <c r="AF730" s="40" t="s">
        <v>2230</v>
      </c>
      <c r="AG730" s="40" t="str">
        <f t="shared" si="121"/>
        <v>A622125</v>
      </c>
      <c r="AH730" s="40" t="s">
        <v>3923</v>
      </c>
    </row>
    <row r="731" spans="31:34">
      <c r="AE731" s="90" t="s">
        <v>2231</v>
      </c>
      <c r="AF731" s="40" t="s">
        <v>2232</v>
      </c>
      <c r="AG731" s="40" t="str">
        <f t="shared" si="121"/>
        <v>A622125</v>
      </c>
      <c r="AH731" s="40" t="s">
        <v>3923</v>
      </c>
    </row>
    <row r="732" spans="31:34">
      <c r="AE732" s="90" t="s">
        <v>2233</v>
      </c>
      <c r="AF732" s="40" t="s">
        <v>2234</v>
      </c>
      <c r="AG732" s="40" t="str">
        <f t="shared" si="121"/>
        <v>A622125</v>
      </c>
      <c r="AH732" s="40" t="s">
        <v>3923</v>
      </c>
    </row>
    <row r="733" spans="31:34">
      <c r="AE733" s="90" t="s">
        <v>2235</v>
      </c>
      <c r="AF733" s="40" t="s">
        <v>2236</v>
      </c>
      <c r="AG733" s="40" t="str">
        <f t="shared" si="121"/>
        <v>A622125</v>
      </c>
      <c r="AH733" s="40" t="s">
        <v>3923</v>
      </c>
    </row>
    <row r="734" spans="31:34">
      <c r="AE734" s="90" t="s">
        <v>2237</v>
      </c>
      <c r="AF734" s="40" t="s">
        <v>1041</v>
      </c>
      <c r="AG734" s="40" t="str">
        <f t="shared" si="121"/>
        <v>A622125</v>
      </c>
      <c r="AH734" s="40" t="s">
        <v>3923</v>
      </c>
    </row>
    <row r="735" spans="31:34">
      <c r="AE735" s="90" t="s">
        <v>2238</v>
      </c>
      <c r="AF735" s="40" t="s">
        <v>2239</v>
      </c>
      <c r="AG735" s="40" t="str">
        <f t="shared" si="121"/>
        <v>A622125</v>
      </c>
      <c r="AH735" s="40" t="s">
        <v>3923</v>
      </c>
    </row>
    <row r="736" spans="31:34">
      <c r="AE736" s="90" t="s">
        <v>2240</v>
      </c>
      <c r="AF736" s="40" t="s">
        <v>2241</v>
      </c>
      <c r="AG736" s="40" t="str">
        <f t="shared" si="121"/>
        <v>A622125</v>
      </c>
      <c r="AH736" s="40" t="s">
        <v>3923</v>
      </c>
    </row>
    <row r="737" spans="31:34">
      <c r="AE737" s="90" t="s">
        <v>2242</v>
      </c>
      <c r="AF737" s="40" t="s">
        <v>2243</v>
      </c>
      <c r="AG737" s="40" t="str">
        <f t="shared" si="121"/>
        <v>A622125</v>
      </c>
      <c r="AH737" s="40" t="s">
        <v>3923</v>
      </c>
    </row>
    <row r="738" spans="31:34">
      <c r="AE738" s="90" t="s">
        <v>2244</v>
      </c>
      <c r="AF738" s="40" t="s">
        <v>2245</v>
      </c>
      <c r="AG738" s="40" t="str">
        <f t="shared" si="121"/>
        <v>A622125</v>
      </c>
      <c r="AH738" s="40" t="s">
        <v>3923</v>
      </c>
    </row>
    <row r="739" spans="31:34">
      <c r="AE739" s="90" t="s">
        <v>2246</v>
      </c>
      <c r="AF739" s="40" t="s">
        <v>2247</v>
      </c>
      <c r="AG739" s="40" t="str">
        <f t="shared" si="121"/>
        <v>A622125</v>
      </c>
      <c r="AH739" s="40" t="s">
        <v>3923</v>
      </c>
    </row>
    <row r="740" spans="31:34">
      <c r="AE740" s="90" t="s">
        <v>2248</v>
      </c>
      <c r="AF740" s="40" t="s">
        <v>2249</v>
      </c>
      <c r="AG740" s="40" t="str">
        <f t="shared" si="121"/>
        <v>A622125</v>
      </c>
      <c r="AH740" s="40" t="s">
        <v>3923</v>
      </c>
    </row>
    <row r="741" spans="31:34">
      <c r="AE741" s="90" t="s">
        <v>2250</v>
      </c>
      <c r="AF741" s="40" t="s">
        <v>2251</v>
      </c>
      <c r="AG741" s="40" t="str">
        <f t="shared" si="121"/>
        <v>A622125</v>
      </c>
      <c r="AH741" s="40" t="s">
        <v>3923</v>
      </c>
    </row>
    <row r="742" spans="31:34">
      <c r="AE742" s="90" t="s">
        <v>2252</v>
      </c>
      <c r="AF742" s="40" t="s">
        <v>2253</v>
      </c>
      <c r="AG742" s="40" t="str">
        <f t="shared" si="121"/>
        <v>A622125</v>
      </c>
      <c r="AH742" s="40" t="s">
        <v>3923</v>
      </c>
    </row>
    <row r="743" spans="31:34">
      <c r="AE743" s="90" t="s">
        <v>2254</v>
      </c>
      <c r="AF743" s="40" t="s">
        <v>2146</v>
      </c>
      <c r="AG743" s="40" t="str">
        <f t="shared" si="121"/>
        <v>A622125</v>
      </c>
      <c r="AH743" s="40" t="s">
        <v>3923</v>
      </c>
    </row>
    <row r="744" spans="31:34">
      <c r="AE744" s="90" t="s">
        <v>2255</v>
      </c>
      <c r="AF744" s="40" t="s">
        <v>2256</v>
      </c>
      <c r="AG744" s="40" t="str">
        <f t="shared" si="121"/>
        <v>A622125</v>
      </c>
      <c r="AH744" s="40" t="s">
        <v>3923</v>
      </c>
    </row>
    <row r="745" spans="31:34">
      <c r="AE745" s="90" t="s">
        <v>2257</v>
      </c>
      <c r="AF745" s="40" t="s">
        <v>2258</v>
      </c>
      <c r="AG745" s="40" t="str">
        <f t="shared" si="121"/>
        <v>A622125</v>
      </c>
      <c r="AH745" s="40" t="s">
        <v>3923</v>
      </c>
    </row>
    <row r="746" spans="31:34">
      <c r="AE746" s="90" t="s">
        <v>2259</v>
      </c>
      <c r="AF746" s="40" t="s">
        <v>2260</v>
      </c>
      <c r="AG746" s="40" t="str">
        <f t="shared" si="121"/>
        <v>A622125</v>
      </c>
      <c r="AH746" s="40" t="s">
        <v>3923</v>
      </c>
    </row>
    <row r="747" spans="31:34">
      <c r="AE747" s="90" t="s">
        <v>2261</v>
      </c>
      <c r="AF747" s="40" t="s">
        <v>2262</v>
      </c>
      <c r="AG747" s="40" t="str">
        <f t="shared" si="121"/>
        <v>A622125</v>
      </c>
      <c r="AH747" s="40" t="s">
        <v>3923</v>
      </c>
    </row>
    <row r="748" spans="31:34">
      <c r="AE748" s="90" t="s">
        <v>2263</v>
      </c>
      <c r="AF748" s="40" t="s">
        <v>2264</v>
      </c>
      <c r="AG748" s="40" t="str">
        <f t="shared" si="121"/>
        <v>A622125</v>
      </c>
      <c r="AH748" s="40" t="s">
        <v>3923</v>
      </c>
    </row>
    <row r="749" spans="31:34">
      <c r="AE749" s="90" t="s">
        <v>2265</v>
      </c>
      <c r="AF749" s="40" t="s">
        <v>2266</v>
      </c>
      <c r="AG749" s="40" t="str">
        <f t="shared" si="121"/>
        <v>A622125</v>
      </c>
      <c r="AH749" s="40" t="s">
        <v>3923</v>
      </c>
    </row>
    <row r="750" spans="31:34">
      <c r="AE750" s="90" t="s">
        <v>2267</v>
      </c>
      <c r="AF750" s="40" t="s">
        <v>1090</v>
      </c>
      <c r="AG750" s="40" t="str">
        <f t="shared" si="121"/>
        <v>A622125</v>
      </c>
      <c r="AH750" s="40" t="s">
        <v>3923</v>
      </c>
    </row>
    <row r="751" spans="31:34">
      <c r="AE751" s="90" t="s">
        <v>2268</v>
      </c>
      <c r="AF751" s="40" t="s">
        <v>2269</v>
      </c>
      <c r="AG751" s="40" t="str">
        <f t="shared" si="121"/>
        <v>A622125</v>
      </c>
      <c r="AH751" s="40" t="s">
        <v>3923</v>
      </c>
    </row>
    <row r="752" spans="31:34">
      <c r="AE752" s="90" t="s">
        <v>4626</v>
      </c>
      <c r="AF752" s="40" t="s">
        <v>4627</v>
      </c>
      <c r="AG752" s="40" t="str">
        <f t="shared" si="121"/>
        <v>A622125</v>
      </c>
      <c r="AH752" s="40" t="s">
        <v>3923</v>
      </c>
    </row>
    <row r="753" spans="31:34">
      <c r="AE753" s="90" t="s">
        <v>4628</v>
      </c>
      <c r="AF753" s="40" t="s">
        <v>4629</v>
      </c>
      <c r="AG753" s="40" t="str">
        <f t="shared" si="121"/>
        <v>A622125</v>
      </c>
      <c r="AH753" s="40" t="s">
        <v>3923</v>
      </c>
    </row>
    <row r="754" spans="31:34">
      <c r="AE754" s="90" t="s">
        <v>4630</v>
      </c>
      <c r="AF754" s="40" t="s">
        <v>4631</v>
      </c>
      <c r="AG754" s="40" t="str">
        <f t="shared" si="121"/>
        <v>A622125</v>
      </c>
      <c r="AH754" s="40" t="s">
        <v>3923</v>
      </c>
    </row>
    <row r="755" spans="31:34">
      <c r="AE755" s="90" t="s">
        <v>4632</v>
      </c>
      <c r="AF755" s="40" t="s">
        <v>4633</v>
      </c>
      <c r="AG755" s="40" t="str">
        <f t="shared" si="121"/>
        <v>A622125</v>
      </c>
      <c r="AH755" s="40" t="s">
        <v>3923</v>
      </c>
    </row>
    <row r="756" spans="31:34">
      <c r="AE756" s="90" t="s">
        <v>4634</v>
      </c>
      <c r="AF756" s="40" t="s">
        <v>4635</v>
      </c>
      <c r="AG756" s="40" t="str">
        <f t="shared" si="121"/>
        <v>A622125</v>
      </c>
      <c r="AH756" s="40" t="s">
        <v>3923</v>
      </c>
    </row>
    <row r="757" spans="31:34">
      <c r="AE757" s="90" t="s">
        <v>4636</v>
      </c>
      <c r="AF757" s="40" t="s">
        <v>4637</v>
      </c>
      <c r="AG757" s="40" t="str">
        <f t="shared" si="121"/>
        <v>A622125</v>
      </c>
      <c r="AH757" s="40" t="s">
        <v>3923</v>
      </c>
    </row>
    <row r="758" spans="31:34">
      <c r="AE758" s="90" t="s">
        <v>4638</v>
      </c>
      <c r="AF758" s="40" t="s">
        <v>4639</v>
      </c>
      <c r="AG758" s="40" t="str">
        <f t="shared" si="121"/>
        <v>A622125</v>
      </c>
      <c r="AH758" s="40" t="s">
        <v>3923</v>
      </c>
    </row>
    <row r="759" spans="31:34">
      <c r="AE759" s="90" t="s">
        <v>4640</v>
      </c>
      <c r="AF759" s="40" t="s">
        <v>4641</v>
      </c>
      <c r="AG759" s="40" t="str">
        <f t="shared" si="121"/>
        <v>A622125</v>
      </c>
      <c r="AH759" s="40" t="s">
        <v>3923</v>
      </c>
    </row>
    <row r="760" spans="31:34">
      <c r="AE760" s="90" t="s">
        <v>4642</v>
      </c>
      <c r="AF760" s="40" t="s">
        <v>4643</v>
      </c>
      <c r="AG760" s="40" t="str">
        <f t="shared" si="121"/>
        <v>A622125</v>
      </c>
      <c r="AH760" s="40" t="s">
        <v>3923</v>
      </c>
    </row>
    <row r="761" spans="31:34">
      <c r="AE761" s="90" t="s">
        <v>4644</v>
      </c>
      <c r="AF761" s="40" t="s">
        <v>4645</v>
      </c>
      <c r="AG761" s="40" t="str">
        <f t="shared" si="121"/>
        <v>A622125</v>
      </c>
      <c r="AH761" s="40" t="s">
        <v>3923</v>
      </c>
    </row>
    <row r="762" spans="31:34">
      <c r="AE762" s="90" t="s">
        <v>4646</v>
      </c>
      <c r="AF762" s="40" t="s">
        <v>4647</v>
      </c>
      <c r="AG762" s="40" t="str">
        <f t="shared" si="121"/>
        <v>A622125</v>
      </c>
      <c r="AH762" s="40" t="s">
        <v>3923</v>
      </c>
    </row>
    <row r="763" spans="31:34">
      <c r="AE763" s="90" t="s">
        <v>4648</v>
      </c>
      <c r="AF763" s="40" t="s">
        <v>4649</v>
      </c>
      <c r="AG763" s="40" t="str">
        <f t="shared" si="121"/>
        <v>A622125</v>
      </c>
      <c r="AH763" s="40" t="s">
        <v>3923</v>
      </c>
    </row>
    <row r="764" spans="31:34">
      <c r="AE764" s="90" t="s">
        <v>4650</v>
      </c>
      <c r="AF764" s="40" t="s">
        <v>4651</v>
      </c>
      <c r="AG764" s="40" t="str">
        <f t="shared" si="121"/>
        <v>A622125</v>
      </c>
      <c r="AH764" s="40" t="s">
        <v>3923</v>
      </c>
    </row>
    <row r="765" spans="31:34">
      <c r="AE765" s="90" t="s">
        <v>4652</v>
      </c>
      <c r="AF765" s="40" t="s">
        <v>4653</v>
      </c>
      <c r="AG765" s="40" t="str">
        <f t="shared" si="121"/>
        <v>A622125</v>
      </c>
      <c r="AH765" s="40" t="s">
        <v>3923</v>
      </c>
    </row>
    <row r="766" spans="31:34">
      <c r="AE766" s="90" t="s">
        <v>4654</v>
      </c>
      <c r="AF766" s="40" t="s">
        <v>4655</v>
      </c>
      <c r="AG766" s="40" t="str">
        <f t="shared" si="121"/>
        <v>A622125</v>
      </c>
      <c r="AH766" s="40" t="s">
        <v>3923</v>
      </c>
    </row>
    <row r="767" spans="31:34">
      <c r="AE767" s="90" t="s">
        <v>4656</v>
      </c>
      <c r="AF767" s="40" t="s">
        <v>4657</v>
      </c>
      <c r="AG767" s="40" t="str">
        <f t="shared" si="121"/>
        <v>A622125</v>
      </c>
      <c r="AH767" s="40" t="s">
        <v>3923</v>
      </c>
    </row>
    <row r="768" spans="31:34">
      <c r="AE768" s="90" t="s">
        <v>4658</v>
      </c>
      <c r="AF768" s="40" t="s">
        <v>4659</v>
      </c>
      <c r="AG768" s="40" t="str">
        <f t="shared" si="121"/>
        <v>A622125</v>
      </c>
      <c r="AH768" s="40" t="s">
        <v>3923</v>
      </c>
    </row>
    <row r="769" spans="31:34">
      <c r="AE769" s="90" t="s">
        <v>4660</v>
      </c>
      <c r="AF769" s="40" t="s">
        <v>4661</v>
      </c>
      <c r="AG769" s="40" t="str">
        <f t="shared" si="121"/>
        <v>A622125</v>
      </c>
      <c r="AH769" s="40" t="s">
        <v>3923</v>
      </c>
    </row>
    <row r="770" spans="31:34">
      <c r="AE770" s="90" t="s">
        <v>4662</v>
      </c>
      <c r="AF770" s="40" t="s">
        <v>4663</v>
      </c>
      <c r="AG770" s="40" t="str">
        <f t="shared" si="121"/>
        <v>A622125</v>
      </c>
      <c r="AH770" s="40" t="s">
        <v>3923</v>
      </c>
    </row>
    <row r="771" spans="31:34">
      <c r="AE771" s="90" t="s">
        <v>4664</v>
      </c>
      <c r="AF771" s="40" t="s">
        <v>4665</v>
      </c>
      <c r="AG771" s="40" t="str">
        <f t="shared" si="121"/>
        <v>A622125</v>
      </c>
      <c r="AH771" s="40" t="s">
        <v>3923</v>
      </c>
    </row>
    <row r="772" spans="31:34">
      <c r="AE772" s="90" t="s">
        <v>4666</v>
      </c>
      <c r="AF772" s="40" t="s">
        <v>4667</v>
      </c>
      <c r="AG772" s="40" t="str">
        <f t="shared" si="121"/>
        <v>A622125</v>
      </c>
      <c r="AH772" s="40" t="s">
        <v>3923</v>
      </c>
    </row>
    <row r="773" spans="31:34">
      <c r="AE773" s="90" t="s">
        <v>4668</v>
      </c>
      <c r="AF773" s="40" t="s">
        <v>4669</v>
      </c>
      <c r="AG773" s="40" t="str">
        <f t="shared" si="121"/>
        <v>A622125</v>
      </c>
      <c r="AH773" s="40" t="s">
        <v>3923</v>
      </c>
    </row>
    <row r="774" spans="31:34">
      <c r="AE774" s="90" t="s">
        <v>4670</v>
      </c>
      <c r="AF774" s="40" t="s">
        <v>4671</v>
      </c>
      <c r="AG774" s="40" t="str">
        <f t="shared" si="121"/>
        <v>A622125</v>
      </c>
      <c r="AH774" s="40" t="s">
        <v>3923</v>
      </c>
    </row>
    <row r="775" spans="31:34">
      <c r="AE775" s="90" t="s">
        <v>4672</v>
      </c>
      <c r="AF775" s="40" t="s">
        <v>4673</v>
      </c>
      <c r="AG775" s="40" t="str">
        <f t="shared" si="121"/>
        <v>A622125</v>
      </c>
      <c r="AH775" s="40" t="s">
        <v>3923</v>
      </c>
    </row>
    <row r="776" spans="31:34">
      <c r="AE776" s="90" t="s">
        <v>4674</v>
      </c>
      <c r="AF776" s="40" t="s">
        <v>4675</v>
      </c>
      <c r="AG776" s="40" t="str">
        <f t="shared" si="121"/>
        <v>A622125</v>
      </c>
      <c r="AH776" s="40" t="s">
        <v>3923</v>
      </c>
    </row>
    <row r="777" spans="31:34">
      <c r="AE777" s="90" t="s">
        <v>4676</v>
      </c>
      <c r="AF777" s="40" t="s">
        <v>4677</v>
      </c>
      <c r="AG777" s="40" t="str">
        <f t="shared" si="121"/>
        <v>A622125</v>
      </c>
      <c r="AH777" s="40" t="s">
        <v>3923</v>
      </c>
    </row>
    <row r="778" spans="31:34">
      <c r="AE778" s="90" t="s">
        <v>4678</v>
      </c>
      <c r="AF778" s="40" t="s">
        <v>4679</v>
      </c>
      <c r="AG778" s="40" t="str">
        <f t="shared" si="121"/>
        <v>A622125</v>
      </c>
      <c r="AH778" s="40" t="s">
        <v>3923</v>
      </c>
    </row>
    <row r="779" spans="31:34">
      <c r="AE779" s="90" t="s">
        <v>4680</v>
      </c>
      <c r="AF779" s="40" t="s">
        <v>4681</v>
      </c>
      <c r="AG779" s="40" t="str">
        <f t="shared" si="121"/>
        <v>A622125</v>
      </c>
      <c r="AH779" s="40" t="s">
        <v>3923</v>
      </c>
    </row>
    <row r="780" spans="31:34">
      <c r="AE780" s="90" t="s">
        <v>4682</v>
      </c>
      <c r="AF780" s="40" t="s">
        <v>4683</v>
      </c>
      <c r="AG780" s="40" t="str">
        <f t="shared" si="121"/>
        <v>A622125</v>
      </c>
      <c r="AH780" s="40" t="s">
        <v>3923</v>
      </c>
    </row>
    <row r="781" spans="31:34">
      <c r="AE781" s="90" t="s">
        <v>4684</v>
      </c>
      <c r="AF781" s="40" t="s">
        <v>4685</v>
      </c>
      <c r="AG781" s="40" t="str">
        <f t="shared" si="121"/>
        <v>A622125</v>
      </c>
      <c r="AH781" s="40" t="s">
        <v>3923</v>
      </c>
    </row>
    <row r="782" spans="31:34">
      <c r="AE782" s="90" t="s">
        <v>4686</v>
      </c>
      <c r="AF782" s="40" t="s">
        <v>4687</v>
      </c>
      <c r="AG782" s="40" t="str">
        <f t="shared" si="121"/>
        <v>A622125</v>
      </c>
      <c r="AH782" s="40" t="s">
        <v>3923</v>
      </c>
    </row>
    <row r="783" spans="31:34">
      <c r="AE783" s="90" t="s">
        <v>4688</v>
      </c>
      <c r="AF783" s="40" t="s">
        <v>4689</v>
      </c>
      <c r="AG783" s="40" t="str">
        <f t="shared" si="121"/>
        <v>A622125</v>
      </c>
      <c r="AH783" s="40" t="s">
        <v>3923</v>
      </c>
    </row>
    <row r="784" spans="31:34">
      <c r="AE784" s="90" t="s">
        <v>4690</v>
      </c>
      <c r="AF784" s="40" t="s">
        <v>4691</v>
      </c>
      <c r="AG784" s="40" t="str">
        <f t="shared" si="121"/>
        <v>A622125</v>
      </c>
      <c r="AH784" s="40" t="s">
        <v>3923</v>
      </c>
    </row>
    <row r="785" spans="31:34">
      <c r="AE785" s="90" t="s">
        <v>4692</v>
      </c>
      <c r="AF785" s="40" t="s">
        <v>4693</v>
      </c>
      <c r="AG785" s="40" t="str">
        <f t="shared" si="121"/>
        <v>A622125</v>
      </c>
      <c r="AH785" s="40" t="s">
        <v>3923</v>
      </c>
    </row>
    <row r="786" spans="31:34">
      <c r="AE786" s="90" t="s">
        <v>4694</v>
      </c>
      <c r="AF786" s="40" t="s">
        <v>4695</v>
      </c>
      <c r="AG786" s="40" t="str">
        <f t="shared" ref="AG786:AG838" si="122">LEFT(AE786,7)</f>
        <v>A622125</v>
      </c>
      <c r="AH786" s="40" t="s">
        <v>3923</v>
      </c>
    </row>
    <row r="787" spans="31:34">
      <c r="AE787" s="90" t="s">
        <v>4696</v>
      </c>
      <c r="AF787" s="40" t="s">
        <v>4697</v>
      </c>
      <c r="AG787" s="40" t="str">
        <f t="shared" si="122"/>
        <v>A622125</v>
      </c>
      <c r="AH787" s="40" t="s">
        <v>3923</v>
      </c>
    </row>
    <row r="788" spans="31:34">
      <c r="AE788" s="90" t="s">
        <v>4698</v>
      </c>
      <c r="AF788" s="40" t="s">
        <v>4699</v>
      </c>
      <c r="AG788" s="40" t="str">
        <f t="shared" si="122"/>
        <v>A622125</v>
      </c>
      <c r="AH788" s="40" t="s">
        <v>3923</v>
      </c>
    </row>
    <row r="789" spans="31:34">
      <c r="AE789" s="90" t="s">
        <v>4700</v>
      </c>
      <c r="AF789" s="40" t="s">
        <v>4701</v>
      </c>
      <c r="AG789" s="40" t="str">
        <f t="shared" si="122"/>
        <v>A622125</v>
      </c>
      <c r="AH789" s="40" t="s">
        <v>3923</v>
      </c>
    </row>
    <row r="790" spans="31:34">
      <c r="AE790" s="90" t="s">
        <v>4702</v>
      </c>
      <c r="AF790" s="40" t="s">
        <v>4703</v>
      </c>
      <c r="AG790" s="40" t="str">
        <f t="shared" si="122"/>
        <v>A622125</v>
      </c>
      <c r="AH790" s="40" t="s">
        <v>3923</v>
      </c>
    </row>
    <row r="791" spans="31:34">
      <c r="AE791" s="90" t="s">
        <v>4704</v>
      </c>
      <c r="AF791" s="40" t="s">
        <v>4705</v>
      </c>
      <c r="AG791" s="40" t="str">
        <f t="shared" si="122"/>
        <v>A622125</v>
      </c>
      <c r="AH791" s="40" t="s">
        <v>3923</v>
      </c>
    </row>
    <row r="792" spans="31:34">
      <c r="AE792" s="90" t="s">
        <v>4706</v>
      </c>
      <c r="AF792" s="40" t="s">
        <v>4707</v>
      </c>
      <c r="AG792" s="40" t="str">
        <f t="shared" si="122"/>
        <v>A622125</v>
      </c>
      <c r="AH792" s="40" t="s">
        <v>3923</v>
      </c>
    </row>
    <row r="793" spans="31:34">
      <c r="AE793" s="90" t="s">
        <v>4708</v>
      </c>
      <c r="AF793" s="40" t="s">
        <v>4709</v>
      </c>
      <c r="AG793" s="40" t="str">
        <f t="shared" si="122"/>
        <v>A622125</v>
      </c>
      <c r="AH793" s="40" t="s">
        <v>3923</v>
      </c>
    </row>
    <row r="794" spans="31:34">
      <c r="AE794" s="90" t="s">
        <v>4710</v>
      </c>
      <c r="AF794" s="40" t="s">
        <v>4711</v>
      </c>
      <c r="AG794" s="40" t="str">
        <f t="shared" si="122"/>
        <v>A622125</v>
      </c>
      <c r="AH794" s="40" t="s">
        <v>3923</v>
      </c>
    </row>
    <row r="795" spans="31:34">
      <c r="AE795" s="90" t="s">
        <v>4712</v>
      </c>
      <c r="AF795" s="40" t="s">
        <v>4713</v>
      </c>
      <c r="AG795" s="40" t="str">
        <f t="shared" si="122"/>
        <v>A622125</v>
      </c>
      <c r="AH795" s="40" t="s">
        <v>3923</v>
      </c>
    </row>
    <row r="796" spans="31:34">
      <c r="AE796" s="90" t="s">
        <v>4714</v>
      </c>
      <c r="AF796" s="40" t="s">
        <v>4715</v>
      </c>
      <c r="AG796" s="40" t="str">
        <f t="shared" si="122"/>
        <v>A622125</v>
      </c>
      <c r="AH796" s="40" t="s">
        <v>3923</v>
      </c>
    </row>
    <row r="797" spans="31:34">
      <c r="AE797" s="90" t="s">
        <v>4716</v>
      </c>
      <c r="AF797" s="40" t="s">
        <v>4717</v>
      </c>
      <c r="AG797" s="40" t="str">
        <f t="shared" si="122"/>
        <v>A622125</v>
      </c>
      <c r="AH797" s="40" t="s">
        <v>3923</v>
      </c>
    </row>
    <row r="798" spans="31:34">
      <c r="AE798" s="90" t="s">
        <v>4718</v>
      </c>
      <c r="AF798" s="40" t="s">
        <v>4719</v>
      </c>
      <c r="AG798" s="40" t="str">
        <f t="shared" si="122"/>
        <v>A622125</v>
      </c>
      <c r="AH798" s="40" t="s">
        <v>3923</v>
      </c>
    </row>
    <row r="799" spans="31:34">
      <c r="AE799" s="90" t="s">
        <v>760</v>
      </c>
      <c r="AF799" s="40" t="s">
        <v>249</v>
      </c>
      <c r="AG799" s="40" t="str">
        <f t="shared" si="122"/>
        <v>K622128</v>
      </c>
      <c r="AH799" s="40" t="s">
        <v>3923</v>
      </c>
    </row>
    <row r="800" spans="31:34">
      <c r="AE800" s="90" t="s">
        <v>761</v>
      </c>
      <c r="AF800" s="40" t="s">
        <v>250</v>
      </c>
      <c r="AG800" s="40" t="str">
        <f t="shared" si="122"/>
        <v>K622128</v>
      </c>
      <c r="AH800" s="40" t="s">
        <v>3923</v>
      </c>
    </row>
    <row r="801" spans="31:34">
      <c r="AE801" s="90" t="s">
        <v>762</v>
      </c>
      <c r="AF801" s="40" t="s">
        <v>763</v>
      </c>
      <c r="AG801" s="40" t="str">
        <f t="shared" si="122"/>
        <v>K622128</v>
      </c>
      <c r="AH801" s="40" t="s">
        <v>3923</v>
      </c>
    </row>
    <row r="802" spans="31:34">
      <c r="AE802" s="90" t="s">
        <v>1175</v>
      </c>
      <c r="AF802" s="40" t="s">
        <v>1176</v>
      </c>
      <c r="AG802" s="40" t="str">
        <f t="shared" si="122"/>
        <v>K622128</v>
      </c>
      <c r="AH802" s="40" t="s">
        <v>3923</v>
      </c>
    </row>
    <row r="803" spans="31:34">
      <c r="AE803" s="90" t="s">
        <v>1177</v>
      </c>
      <c r="AF803" s="40" t="s">
        <v>966</v>
      </c>
      <c r="AG803" s="40" t="str">
        <f t="shared" si="122"/>
        <v>K622128</v>
      </c>
      <c r="AH803" s="40" t="s">
        <v>3923</v>
      </c>
    </row>
    <row r="804" spans="31:34">
      <c r="AE804" s="90" t="s">
        <v>2018</v>
      </c>
      <c r="AF804" s="40" t="s">
        <v>1977</v>
      </c>
      <c r="AG804" s="40" t="str">
        <f t="shared" si="122"/>
        <v>K622128</v>
      </c>
      <c r="AH804" s="40" t="s">
        <v>3923</v>
      </c>
    </row>
    <row r="805" spans="31:34">
      <c r="AE805" s="90" t="s">
        <v>2270</v>
      </c>
      <c r="AF805" s="40" t="s">
        <v>972</v>
      </c>
      <c r="AG805" s="40" t="str">
        <f t="shared" si="122"/>
        <v>K622128</v>
      </c>
      <c r="AH805" s="40" t="s">
        <v>3923</v>
      </c>
    </row>
    <row r="806" spans="31:34">
      <c r="AE806" s="90" t="s">
        <v>2271</v>
      </c>
      <c r="AF806" s="40" t="s">
        <v>2272</v>
      </c>
      <c r="AG806" s="40" t="str">
        <f t="shared" si="122"/>
        <v>K628080</v>
      </c>
      <c r="AH806" s="40" t="s">
        <v>3925</v>
      </c>
    </row>
    <row r="807" spans="31:34">
      <c r="AE807" s="90" t="s">
        <v>977</v>
      </c>
      <c r="AF807" s="40" t="s">
        <v>978</v>
      </c>
      <c r="AG807" s="40" t="str">
        <f t="shared" si="122"/>
        <v>K628081</v>
      </c>
      <c r="AH807" s="40" t="s">
        <v>3925</v>
      </c>
    </row>
    <row r="808" spans="31:34">
      <c r="AE808" s="90" t="s">
        <v>979</v>
      </c>
      <c r="AF808" s="40" t="s">
        <v>980</v>
      </c>
      <c r="AG808" s="40" t="str">
        <f t="shared" si="122"/>
        <v>K628081</v>
      </c>
      <c r="AH808" s="40" t="s">
        <v>3925</v>
      </c>
    </row>
    <row r="809" spans="31:34">
      <c r="AE809" s="90" t="s">
        <v>2273</v>
      </c>
      <c r="AF809" s="40" t="s">
        <v>2272</v>
      </c>
      <c r="AG809" s="40" t="str">
        <f t="shared" si="122"/>
        <v>K628081</v>
      </c>
      <c r="AH809" s="40" t="s">
        <v>3925</v>
      </c>
    </row>
    <row r="810" spans="31:34">
      <c r="AE810" s="90" t="s">
        <v>4720</v>
      </c>
      <c r="AF810" s="40" t="s">
        <v>4721</v>
      </c>
      <c r="AG810" s="40" t="str">
        <f t="shared" si="122"/>
        <v>K628081</v>
      </c>
      <c r="AH810" s="40" t="s">
        <v>3925</v>
      </c>
    </row>
    <row r="811" spans="31:34">
      <c r="AE811" s="90" t="s">
        <v>4722</v>
      </c>
      <c r="AF811" s="40" t="s">
        <v>4723</v>
      </c>
      <c r="AG811" s="40" t="str">
        <f t="shared" si="122"/>
        <v>K628081</v>
      </c>
      <c r="AH811" s="40" t="s">
        <v>3925</v>
      </c>
    </row>
    <row r="812" spans="31:34">
      <c r="AE812" s="90" t="s">
        <v>981</v>
      </c>
      <c r="AF812" s="40" t="s">
        <v>982</v>
      </c>
      <c r="AG812" s="40" t="str">
        <f t="shared" si="122"/>
        <v>K628087</v>
      </c>
      <c r="AH812" s="40" t="s">
        <v>3943</v>
      </c>
    </row>
    <row r="813" spans="31:34">
      <c r="AE813" s="90" t="s">
        <v>983</v>
      </c>
      <c r="AF813" s="40" t="s">
        <v>984</v>
      </c>
      <c r="AG813" s="40" t="str">
        <f t="shared" si="122"/>
        <v>K628087</v>
      </c>
      <c r="AH813" s="40" t="s">
        <v>3943</v>
      </c>
    </row>
    <row r="814" spans="31:34">
      <c r="AE814" s="90" t="s">
        <v>4724</v>
      </c>
      <c r="AF814" s="40" t="s">
        <v>4084</v>
      </c>
      <c r="AG814" s="40" t="str">
        <f t="shared" si="122"/>
        <v>A579073</v>
      </c>
      <c r="AH814" s="40" t="s">
        <v>3925</v>
      </c>
    </row>
    <row r="815" spans="31:34">
      <c r="AE815" s="90" t="s">
        <v>4725</v>
      </c>
      <c r="AF815" s="40" t="s">
        <v>4726</v>
      </c>
      <c r="AG815" s="40" t="str">
        <f t="shared" si="122"/>
        <v>A580072</v>
      </c>
      <c r="AH815" s="40" t="s">
        <v>3925</v>
      </c>
    </row>
    <row r="816" spans="31:34">
      <c r="AE816" s="90" t="s">
        <v>4727</v>
      </c>
      <c r="AF816" s="40" t="s">
        <v>4728</v>
      </c>
      <c r="AG816" s="40" t="str">
        <f t="shared" si="122"/>
        <v>K767054</v>
      </c>
      <c r="AH816" s="40" t="s">
        <v>3925</v>
      </c>
    </row>
    <row r="817" spans="31:34">
      <c r="AE817" s="90" t="s">
        <v>4729</v>
      </c>
      <c r="AF817" s="40" t="s">
        <v>4730</v>
      </c>
      <c r="AG817" s="40" t="str">
        <f t="shared" si="122"/>
        <v>A867021</v>
      </c>
      <c r="AH817" s="40" t="s">
        <v>3929</v>
      </c>
    </row>
    <row r="818" spans="31:34">
      <c r="AE818" s="90" t="s">
        <v>4731</v>
      </c>
      <c r="AF818" s="40" t="s">
        <v>4732</v>
      </c>
      <c r="AG818" s="40" t="str">
        <f t="shared" si="122"/>
        <v>A867021</v>
      </c>
      <c r="AH818" s="40" t="s">
        <v>3929</v>
      </c>
    </row>
    <row r="819" spans="31:34">
      <c r="AE819" s="90" t="s">
        <v>4733</v>
      </c>
      <c r="AF819" s="40" t="s">
        <v>4734</v>
      </c>
      <c r="AG819" s="40" t="str">
        <f t="shared" si="122"/>
        <v>A867021</v>
      </c>
      <c r="AH819" s="40" t="s">
        <v>3929</v>
      </c>
    </row>
    <row r="820" spans="31:34">
      <c r="AE820" s="90" t="s">
        <v>4735</v>
      </c>
      <c r="AF820" s="40" t="s">
        <v>4736</v>
      </c>
      <c r="AG820" s="40" t="str">
        <f t="shared" si="122"/>
        <v>K867020</v>
      </c>
      <c r="AH820" s="40" t="s">
        <v>3929</v>
      </c>
    </row>
    <row r="821" spans="31:34">
      <c r="AE821" s="90" t="s">
        <v>4737</v>
      </c>
      <c r="AF821" s="40" t="s">
        <v>4738</v>
      </c>
      <c r="AG821" s="40" t="str">
        <f t="shared" si="122"/>
        <v>K814011</v>
      </c>
      <c r="AH821" s="40" t="s">
        <v>3925</v>
      </c>
    </row>
    <row r="822" spans="31:34">
      <c r="AE822" s="90" t="s">
        <v>4739</v>
      </c>
      <c r="AF822" s="40" t="s">
        <v>4740</v>
      </c>
      <c r="AG822" s="40" t="str">
        <f t="shared" si="122"/>
        <v>K814013</v>
      </c>
      <c r="AH822" s="40" t="s">
        <v>3925</v>
      </c>
    </row>
    <row r="823" spans="31:34">
      <c r="AE823" s="90" t="s">
        <v>4741</v>
      </c>
      <c r="AF823" s="40" t="s">
        <v>4742</v>
      </c>
      <c r="AG823" s="40" t="str">
        <f t="shared" si="122"/>
        <v>A848051</v>
      </c>
      <c r="AH823" s="40" t="s">
        <v>3925</v>
      </c>
    </row>
    <row r="824" spans="31:34">
      <c r="AE824" s="90" t="s">
        <v>4743</v>
      </c>
      <c r="AF824" s="40" t="s">
        <v>4744</v>
      </c>
      <c r="AG824" s="40" t="str">
        <f t="shared" si="122"/>
        <v>A848051</v>
      </c>
      <c r="AH824" s="40" t="s">
        <v>3925</v>
      </c>
    </row>
    <row r="825" spans="31:34">
      <c r="AE825" s="90" t="s">
        <v>4745</v>
      </c>
      <c r="AF825" s="40" t="s">
        <v>4746</v>
      </c>
      <c r="AG825" s="40" t="str">
        <f t="shared" si="122"/>
        <v>A848051</v>
      </c>
      <c r="AH825" s="40" t="s">
        <v>3925</v>
      </c>
    </row>
    <row r="826" spans="31:34">
      <c r="AE826" s="90" t="s">
        <v>4747</v>
      </c>
      <c r="AF826" s="40" t="s">
        <v>4748</v>
      </c>
      <c r="AG826" s="40" t="str">
        <f t="shared" si="122"/>
        <v>A848051</v>
      </c>
      <c r="AH826" s="40" t="s">
        <v>3925</v>
      </c>
    </row>
    <row r="827" spans="31:34">
      <c r="AE827" s="90" t="s">
        <v>4749</v>
      </c>
      <c r="AF827" s="40" t="s">
        <v>4750</v>
      </c>
      <c r="AG827" s="40" t="str">
        <f t="shared" si="122"/>
        <v>A848051</v>
      </c>
      <c r="AH827" s="40" t="s">
        <v>3925</v>
      </c>
    </row>
    <row r="828" spans="31:34">
      <c r="AE828" s="90" t="s">
        <v>4751</v>
      </c>
      <c r="AF828" s="40" t="s">
        <v>4752</v>
      </c>
      <c r="AG828" s="40" t="str">
        <f t="shared" si="122"/>
        <v>A848051</v>
      </c>
      <c r="AH828" s="40" t="s">
        <v>3925</v>
      </c>
    </row>
    <row r="829" spans="31:34">
      <c r="AE829" s="90" t="s">
        <v>4753</v>
      </c>
      <c r="AF829" s="40" t="s">
        <v>4754</v>
      </c>
      <c r="AG829" s="40" t="str">
        <f t="shared" si="122"/>
        <v>A848051</v>
      </c>
      <c r="AH829" s="40" t="s">
        <v>3925</v>
      </c>
    </row>
    <row r="830" spans="31:34">
      <c r="AE830" s="90" t="s">
        <v>985</v>
      </c>
      <c r="AF830" s="40" t="s">
        <v>986</v>
      </c>
      <c r="AG830" s="40" t="str">
        <f t="shared" si="122"/>
        <v>K848038</v>
      </c>
      <c r="AH830" s="40" t="s">
        <v>3941</v>
      </c>
    </row>
    <row r="831" spans="31:34">
      <c r="AE831" s="90" t="s">
        <v>987</v>
      </c>
      <c r="AF831" s="40" t="s">
        <v>988</v>
      </c>
      <c r="AG831" s="40" t="str">
        <f t="shared" si="122"/>
        <v>K848038</v>
      </c>
      <c r="AH831" s="40" t="s">
        <v>3941</v>
      </c>
    </row>
    <row r="832" spans="31:34">
      <c r="AE832" s="90" t="s">
        <v>989</v>
      </c>
      <c r="AF832" s="40" t="s">
        <v>990</v>
      </c>
      <c r="AG832" s="40" t="str">
        <f t="shared" si="122"/>
        <v>K848038</v>
      </c>
      <c r="AH832" s="40" t="s">
        <v>3941</v>
      </c>
    </row>
    <row r="833" spans="31:34">
      <c r="AE833" s="90" t="s">
        <v>991</v>
      </c>
      <c r="AF833" s="40" t="s">
        <v>992</v>
      </c>
      <c r="AG833" s="40" t="str">
        <f t="shared" si="122"/>
        <v>K848038</v>
      </c>
      <c r="AH833" s="40" t="s">
        <v>3941</v>
      </c>
    </row>
    <row r="834" spans="31:34">
      <c r="AE834" s="90" t="s">
        <v>993</v>
      </c>
      <c r="AF834" s="40" t="s">
        <v>994</v>
      </c>
      <c r="AG834" s="40" t="str">
        <f t="shared" si="122"/>
        <v>K848038</v>
      </c>
      <c r="AH834" s="40" t="s">
        <v>3941</v>
      </c>
    </row>
    <row r="835" spans="31:34">
      <c r="AE835" s="90" t="s">
        <v>4755</v>
      </c>
      <c r="AF835" s="40" t="s">
        <v>4756</v>
      </c>
      <c r="AG835" s="40" t="str">
        <f t="shared" si="122"/>
        <v>K848050</v>
      </c>
      <c r="AH835" s="40" t="s">
        <v>3941</v>
      </c>
    </row>
    <row r="836" spans="31:34">
      <c r="AE836" s="90" t="s">
        <v>4757</v>
      </c>
      <c r="AF836" s="40" t="s">
        <v>4758</v>
      </c>
      <c r="AG836" s="40" t="str">
        <f t="shared" si="122"/>
        <v>T848027</v>
      </c>
      <c r="AH836" s="40" t="s">
        <v>3941</v>
      </c>
    </row>
    <row r="837" spans="31:34">
      <c r="AE837" s="90" t="s">
        <v>2277</v>
      </c>
      <c r="AF837" s="40" t="s">
        <v>959</v>
      </c>
      <c r="AG837" s="40" t="str">
        <f t="shared" si="122"/>
        <v>K733069</v>
      </c>
      <c r="AH837" s="40" t="s">
        <v>3923</v>
      </c>
    </row>
    <row r="838" spans="31:34">
      <c r="AE838" s="90" t="s">
        <v>2278</v>
      </c>
      <c r="AF838" s="40" t="s">
        <v>960</v>
      </c>
      <c r="AG838" s="40" t="str">
        <f t="shared" si="122"/>
        <v>K733069</v>
      </c>
      <c r="AH838" s="40" t="s">
        <v>3923</v>
      </c>
    </row>
  </sheetData>
  <sheetProtection selectLockedCells="1"/>
  <autoFilter ref="A2:J2" xr:uid="{00000000-0009-0000-0000-000003000000}"/>
  <sortState ref="AE7:AF24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11" xr:uid="{00000000-0002-0000-0300-000000000000}">
      <formula1>$Y$5:$Y$139</formula1>
    </dataValidation>
    <dataValidation type="whole" allowBlank="1" showInputMessage="1" showErrorMessage="1" errorTitle="GREŠKA" error="U ovo polje je dozvoljen unos samo brojčanih vrijednosti (bez decimala!)" sqref="H3:J51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11" xr:uid="{00000000-0002-0000-0300-000002000000}">
      <formula1>$V$6:$V$33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11" xr:uid="{00000000-0002-0000-0300-000003000000}">
      <formula1>$AE$6:$AE$838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D1" zoomScale="90" zoomScaleNormal="90" workbookViewId="0">
      <selection activeCell="M23" sqref="M23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 ht="21" customHeight="1">
      <c r="B2" s="389" t="s">
        <v>4035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 s="19" customFormat="1" ht="15">
      <c r="B3" s="18"/>
      <c r="C3" s="18"/>
      <c r="D3" s="18"/>
      <c r="G3" s="355"/>
      <c r="I3" s="355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1044366</v>
      </c>
      <c r="E5" s="334"/>
      <c r="F5" s="334"/>
      <c r="G5" s="335">
        <v>106758</v>
      </c>
      <c r="H5" s="334"/>
      <c r="I5" s="334">
        <v>67264</v>
      </c>
      <c r="J5" s="334">
        <v>388939</v>
      </c>
      <c r="K5" s="334">
        <v>470041</v>
      </c>
      <c r="L5" s="334"/>
      <c r="M5" s="334"/>
      <c r="N5" s="334"/>
      <c r="O5" s="334"/>
      <c r="P5" s="334"/>
      <c r="Q5" s="334"/>
      <c r="R5" s="334"/>
      <c r="S5" s="334"/>
      <c r="T5" s="334">
        <v>11364</v>
      </c>
      <c r="U5" s="334"/>
      <c r="V5" s="334"/>
      <c r="W5" s="334"/>
      <c r="X5" s="23" t="str">
        <f>'OPĆI DIO'!$C$1</f>
        <v>2410 SVEUČILIŠTE U SPLITU - PRIRODOSLOVNO - MATEMATIČKI FAKULTET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7099403</v>
      </c>
      <c r="E6" s="6">
        <f>'A.2 PRIHODI I RASHODI IF'!E7</f>
        <v>5999130</v>
      </c>
      <c r="F6" s="6">
        <f>'A.2 PRIHODI I RASHODI IF'!E8</f>
        <v>0</v>
      </c>
      <c r="G6" s="6">
        <f>'A.2 PRIHODI I RASHODI IF'!E10</f>
        <v>70600</v>
      </c>
      <c r="H6" s="6">
        <f>'A.2 PRIHODI I RASHODI IF'!E12</f>
        <v>0</v>
      </c>
      <c r="I6" s="6">
        <f>'A.2 PRIHODI I RASHODI IF'!E13+'B.2 RAČUN FINANC IF'!E7</f>
        <v>430000</v>
      </c>
      <c r="J6" s="6">
        <f>'A.2 PRIHODI I RASHODI IF'!E15</f>
        <v>0</v>
      </c>
      <c r="K6" s="6">
        <f>'A.2 PRIHODI I RASHODI IF'!E16</f>
        <v>596673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8">
        <f>'A.2 PRIHODI I RASHODI IF'!E23</f>
        <v>0</v>
      </c>
      <c r="S6" s="6">
        <f>'A.2 PRIHODI I RASHODI IF'!E24</f>
        <v>0</v>
      </c>
      <c r="T6" s="6">
        <f>'A.2 PRIHODI I RASHODI IF'!E26</f>
        <v>3000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2410 SVEUČILIŠTE U SPLITU - PRIRODOSLOVNO - MATEMATIČKI FAKULTET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-886953</v>
      </c>
      <c r="E7" s="336"/>
      <c r="F7" s="336"/>
      <c r="G7" s="336">
        <v>-115048</v>
      </c>
      <c r="H7" s="336"/>
      <c r="I7" s="336">
        <v>-60018</v>
      </c>
      <c r="J7" s="336">
        <v>-388939</v>
      </c>
      <c r="K7" s="336">
        <v>-311584</v>
      </c>
      <c r="L7" s="336"/>
      <c r="M7" s="336"/>
      <c r="N7" s="336"/>
      <c r="O7" s="336"/>
      <c r="P7" s="336"/>
      <c r="Q7" s="336"/>
      <c r="R7" s="336"/>
      <c r="S7" s="336"/>
      <c r="T7" s="336">
        <v>-11364</v>
      </c>
      <c r="U7" s="336"/>
      <c r="V7" s="336"/>
      <c r="W7" s="336"/>
      <c r="X7" s="23" t="str">
        <f>'OPĆI DIO'!$C$1</f>
        <v>2410 SVEUČILIŠTE U SPLITU - PRIRODOSLOVNO - MATEMATIČKI FAKULTET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7256816</v>
      </c>
      <c r="E8" s="6">
        <f>+E5+E6+E7</f>
        <v>5999130</v>
      </c>
      <c r="F8" s="6">
        <f t="shared" ref="F8:W8" si="1">+F5+F6+F7</f>
        <v>0</v>
      </c>
      <c r="G8" s="6">
        <f t="shared" si="1"/>
        <v>62310</v>
      </c>
      <c r="H8" s="6">
        <f t="shared" si="1"/>
        <v>0</v>
      </c>
      <c r="I8" s="6">
        <f t="shared" si="1"/>
        <v>437246</v>
      </c>
      <c r="J8" s="6">
        <f t="shared" si="1"/>
        <v>0</v>
      </c>
      <c r="K8" s="6">
        <f t="shared" si="1"/>
        <v>755130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8">
        <f t="shared" si="1"/>
        <v>0</v>
      </c>
      <c r="S8" s="6">
        <f t="shared" si="1"/>
        <v>0</v>
      </c>
      <c r="T8" s="6">
        <f t="shared" si="1"/>
        <v>3000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2410 SVEUČILIŠTE U SPLITU - PRIRODOSLOVNO - MATEMATIČKI FAKULTET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7477181</v>
      </c>
      <c r="E9" s="6">
        <f>'A.2 PRIHODI I RASHODI IF'!E32</f>
        <v>5999130</v>
      </c>
      <c r="F9" s="6">
        <f>'A.2 PRIHODI I RASHODI IF'!E33</f>
        <v>0</v>
      </c>
      <c r="G9" s="6">
        <f>'A.2 PRIHODI I RASHODI IF'!E35+'B.2 RAČUN FINANC IF'!E14</f>
        <v>62310</v>
      </c>
      <c r="H9" s="6">
        <f>'A.2 PRIHODI I RASHODI IF'!E37</f>
        <v>0</v>
      </c>
      <c r="I9" s="6">
        <f>'A.2 PRIHODI I RASHODI IF'!E38</f>
        <v>437246</v>
      </c>
      <c r="J9" s="6">
        <f>'A.2 PRIHODI I RASHODI IF'!E40</f>
        <v>220365</v>
      </c>
      <c r="K9" s="6">
        <f>'A.2 PRIHODI I RASHODI IF'!E41</f>
        <v>755130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8">
        <f>'A.2 PRIHODI I RASHODI IF'!E48</f>
        <v>0</v>
      </c>
      <c r="S9" s="6">
        <f>'A.2 PRIHODI I RASHODI IF'!E49</f>
        <v>0</v>
      </c>
      <c r="T9" s="6">
        <f>'A.2 PRIHODI I RASHODI IF'!E51</f>
        <v>3000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2410 SVEUČILIŠTE U SPLITU - PRIRODOSLOVNO - MATEMATIČKI FAKULTET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4050</v>
      </c>
      <c r="D10" s="37">
        <f>SUM(E10:W10)</f>
        <v>-220365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-220365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2410 SVEUČILIŠTE U SPLITU - PRIRODOSLOVNO - MATEMATIČKI FAKULTET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2410 SVEUČILIŠTE U SPLITU - PRIRODOSLOVNO - MATEMATIČKI FAKULTET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2410 SVEUČILIŠTE U SPLITU - PRIRODOSLOVNO - MATEMATIČKI FAKULTET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886953</v>
      </c>
      <c r="E13" s="84">
        <f t="shared" ref="E13:W13" si="4">-E7</f>
        <v>0</v>
      </c>
      <c r="F13" s="84">
        <f t="shared" si="4"/>
        <v>0</v>
      </c>
      <c r="G13" s="84">
        <f t="shared" si="4"/>
        <v>115048</v>
      </c>
      <c r="H13" s="84">
        <f t="shared" si="4"/>
        <v>0</v>
      </c>
      <c r="I13" s="84">
        <f t="shared" si="4"/>
        <v>60018</v>
      </c>
      <c r="J13" s="84">
        <f t="shared" si="4"/>
        <v>388939</v>
      </c>
      <c r="K13" s="84">
        <f t="shared" si="4"/>
        <v>311584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11364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2410 SVEUČILIŠTE U SPLITU - PRIRODOSLOVNO - MATEMATIČKI FAKULTET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5772891</v>
      </c>
      <c r="E14" s="6">
        <f>'A.2 PRIHODI I RASHODI IF'!F7</f>
        <v>5219091</v>
      </c>
      <c r="F14" s="6">
        <f>'A.2 PRIHODI I RASHODI IF'!F8</f>
        <v>0</v>
      </c>
      <c r="G14" s="6">
        <f>'A.2 PRIHODI I RASHODI IF'!F10</f>
        <v>39803</v>
      </c>
      <c r="H14" s="6">
        <f>'A.2 PRIHODI I RASHODI IF'!F12</f>
        <v>0</v>
      </c>
      <c r="I14" s="6">
        <f>'A.2 PRIHODI I RASHODI IF'!F13+'B.2 RAČUN FINANC IF'!F7</f>
        <v>330000</v>
      </c>
      <c r="J14" s="6">
        <f>'A.2 PRIHODI I RASHODI IF'!F15</f>
        <v>28000</v>
      </c>
      <c r="K14" s="6">
        <f>'A.2 PRIHODI I RASHODI IF'!F16</f>
        <v>152697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8">
        <f>'A.2 PRIHODI I RASHODI IF'!F23</f>
        <v>0</v>
      </c>
      <c r="S14" s="6">
        <f>'A.2 PRIHODI I RASHODI IF'!F24</f>
        <v>0</v>
      </c>
      <c r="T14" s="6">
        <f>'A.2 PRIHODI I RASHODI IF'!F26</f>
        <v>3300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2410 SVEUČILIŠTE U SPLITU - PRIRODOSLOVNO - MATEMATIČKI FAKULTET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-747451</v>
      </c>
      <c r="E15" s="337"/>
      <c r="F15" s="337"/>
      <c r="G15" s="337">
        <v>-124699</v>
      </c>
      <c r="H15" s="337"/>
      <c r="I15" s="337">
        <v>-43518</v>
      </c>
      <c r="J15" s="337">
        <v>-296189</v>
      </c>
      <c r="K15" s="337">
        <v>-271681</v>
      </c>
      <c r="L15" s="337"/>
      <c r="M15" s="334"/>
      <c r="N15" s="337"/>
      <c r="O15" s="337"/>
      <c r="P15" s="337"/>
      <c r="Q15" s="337"/>
      <c r="R15" s="337"/>
      <c r="S15" s="337"/>
      <c r="T15" s="337">
        <v>-11364</v>
      </c>
      <c r="U15" s="337"/>
      <c r="V15" s="337"/>
      <c r="W15" s="337"/>
      <c r="X15" s="23" t="str">
        <f>'OPĆI DIO'!$C$1</f>
        <v>2410 SVEUČILIŠTE U SPLITU - PRIRODOSLOVNO - MATEMATIČKI FAKULTET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5912393</v>
      </c>
      <c r="E16" s="6">
        <f>+E13+E14+E15</f>
        <v>5219091</v>
      </c>
      <c r="F16" s="6">
        <f t="shared" ref="F16:W16" si="5">+F13+F14+F15</f>
        <v>0</v>
      </c>
      <c r="G16" s="6">
        <f t="shared" si="5"/>
        <v>30152</v>
      </c>
      <c r="H16" s="6">
        <f t="shared" si="5"/>
        <v>0</v>
      </c>
      <c r="I16" s="6">
        <f t="shared" si="5"/>
        <v>346500</v>
      </c>
      <c r="J16" s="6">
        <f t="shared" si="5"/>
        <v>120750</v>
      </c>
      <c r="K16" s="6">
        <f t="shared" si="5"/>
        <v>192600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3300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2410 SVEUČILIŠTE U SPLITU - PRIRODOSLOVNO - MATEMATIČKI FAKULTET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5912393</v>
      </c>
      <c r="E17" s="6">
        <f>'A.2 PRIHODI I RASHODI IF'!F32</f>
        <v>5219091</v>
      </c>
      <c r="F17" s="6">
        <f>'A.2 PRIHODI I RASHODI IF'!F33</f>
        <v>0</v>
      </c>
      <c r="G17" s="6">
        <f>'A.2 PRIHODI I RASHODI IF'!F35+'B.2 RAČUN FINANC IF'!F14</f>
        <v>30152</v>
      </c>
      <c r="H17" s="6">
        <f>'A.2 PRIHODI I RASHODI IF'!F37</f>
        <v>0</v>
      </c>
      <c r="I17" s="6">
        <f>'A.2 PRIHODI I RASHODI IF'!F38</f>
        <v>346500</v>
      </c>
      <c r="J17" s="6">
        <f>'A.2 PRIHODI I RASHODI IF'!F40</f>
        <v>120750</v>
      </c>
      <c r="K17" s="6">
        <f>'A.2 PRIHODI I RASHODI IF'!F41</f>
        <v>192600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3300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2410 SVEUČILIŠTE U SPLITU - PRIRODOSLOVNO - MATEMATIČKI FAKULTET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4051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2410 SVEUČILIŠTE U SPLITU - PRIRODOSLOVNO - MATEMATIČKI FAKULTET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2410 SVEUČILIŠTE U SPLITU - PRIRODOSLOVNO - MATEMATIČKI FAKULTET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2410 SVEUČILIŠTE U SPLITU - PRIRODOSLOVNO - MATEMATIČKI FAKULTET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747451</v>
      </c>
      <c r="E21" s="84">
        <f t="shared" ref="E21:W21" si="8">-E15</f>
        <v>0</v>
      </c>
      <c r="F21" s="84">
        <f t="shared" si="8"/>
        <v>0</v>
      </c>
      <c r="G21" s="84">
        <f t="shared" si="8"/>
        <v>124699</v>
      </c>
      <c r="H21" s="84">
        <f t="shared" si="8"/>
        <v>0</v>
      </c>
      <c r="I21" s="84">
        <f t="shared" si="8"/>
        <v>43518</v>
      </c>
      <c r="J21" s="84">
        <f t="shared" si="8"/>
        <v>296189</v>
      </c>
      <c r="K21" s="84">
        <f t="shared" si="8"/>
        <v>271681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11364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2410 SVEUČILIŠTE U SPLITU - PRIRODOSLOVNO - MATEMATIČKI FAKULTET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5648512</v>
      </c>
      <c r="E22" s="6">
        <f>'A.2 PRIHODI I RASHODI IF'!G7</f>
        <v>5242179</v>
      </c>
      <c r="F22" s="6">
        <f>'A.2 PRIHODI I RASHODI IF'!G8</f>
        <v>0</v>
      </c>
      <c r="G22" s="6">
        <f>'A.2 PRIHODI I RASHODI IF'!G10</f>
        <v>39803</v>
      </c>
      <c r="H22" s="6">
        <f>'A.2 PRIHODI I RASHODI IF'!G12</f>
        <v>0</v>
      </c>
      <c r="I22" s="6">
        <f>'A.2 PRIHODI I RASHODI IF'!G13+'B.2 RAČUN FINANC IF'!G7</f>
        <v>330000</v>
      </c>
      <c r="J22" s="6">
        <f>'A.2 PRIHODI I RASHODI IF'!G15</f>
        <v>0</v>
      </c>
      <c r="K22" s="6">
        <f>'A.2 PRIHODI I RASHODI IF'!G16</f>
        <v>33030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8">
        <f>'A.2 PRIHODI I RASHODI IF'!G23</f>
        <v>0</v>
      </c>
      <c r="S22" s="6">
        <f>'A.2 PRIHODI I RASHODI IF'!G24</f>
        <v>0</v>
      </c>
      <c r="T22" s="6">
        <f>'A.2 PRIHODI I RASHODI IF'!G26</f>
        <v>3500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2410 SVEUČILIŠTE U SPLITU - PRIRODOSLOVNO - MATEMATIČKI FAKULTET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-635555</v>
      </c>
      <c r="E23" s="337"/>
      <c r="F23" s="337"/>
      <c r="G23" s="337">
        <v>-132761</v>
      </c>
      <c r="H23" s="337"/>
      <c r="I23" s="337">
        <v>-27018</v>
      </c>
      <c r="J23" s="337">
        <v>-296189</v>
      </c>
      <c r="K23" s="337">
        <v>-168223</v>
      </c>
      <c r="L23" s="337"/>
      <c r="M23" s="334"/>
      <c r="N23" s="337"/>
      <c r="O23" s="337"/>
      <c r="P23" s="337"/>
      <c r="Q23" s="337"/>
      <c r="R23" s="337"/>
      <c r="S23" s="337"/>
      <c r="T23" s="337">
        <v>-11364</v>
      </c>
      <c r="U23" s="337"/>
      <c r="V23" s="337"/>
      <c r="W23" s="337"/>
      <c r="X23" s="23" t="str">
        <f>'OPĆI DIO'!$C$1</f>
        <v>2410 SVEUČILIŠTE U SPLITU - PRIRODOSLOVNO - MATEMATIČKI FAKULTET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5760408</v>
      </c>
      <c r="E24" s="6">
        <f>+E21+E22+E23</f>
        <v>5242179</v>
      </c>
      <c r="F24" s="6">
        <f t="shared" ref="F24:W24" si="9">+F21+F22+F23</f>
        <v>0</v>
      </c>
      <c r="G24" s="6">
        <f t="shared" si="9"/>
        <v>31741</v>
      </c>
      <c r="H24" s="6">
        <f t="shared" si="9"/>
        <v>0</v>
      </c>
      <c r="I24" s="6">
        <f t="shared" si="9"/>
        <v>346500</v>
      </c>
      <c r="J24" s="6">
        <f t="shared" si="9"/>
        <v>0</v>
      </c>
      <c r="K24" s="6">
        <f t="shared" si="9"/>
        <v>136488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3500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2410 SVEUČILIŠTE U SPLITU - PRIRODOSLOVNO - MATEMATIČKI FAKULTET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5760408</v>
      </c>
      <c r="E25" s="6">
        <f>'A.2 PRIHODI I RASHODI IF'!G32</f>
        <v>5242179</v>
      </c>
      <c r="F25" s="6">
        <f>'A.2 PRIHODI I RASHODI IF'!G33</f>
        <v>0</v>
      </c>
      <c r="G25" s="6">
        <f>'A.2 PRIHODI I RASHODI IF'!G35+'B.2 RAČUN FINANC IF'!G14</f>
        <v>31741</v>
      </c>
      <c r="H25" s="6">
        <f>'A.2 PRIHODI I RASHODI IF'!G37</f>
        <v>0</v>
      </c>
      <c r="I25" s="6">
        <f>'A.2 PRIHODI I RASHODI IF'!G38</f>
        <v>346500</v>
      </c>
      <c r="J25" s="6">
        <f>'A.2 PRIHODI I RASHODI IF'!G40</f>
        <v>0</v>
      </c>
      <c r="K25" s="6">
        <f>'A.2 PRIHODI I RASHODI IF'!G41</f>
        <v>136488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3500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2410 SVEUČILIŠTE U SPLITU - PRIRODOSLOVNO - MATEMATIČKI FAKULTET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4052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2410 SVEUČILIŠTE U SPLITU - PRIRODOSLOVNO - MATEMATIČKI FAKULTET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zoomScale="90" zoomScaleNormal="90" workbookViewId="0">
      <selection activeCell="E36" sqref="E36:E37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3" t="s">
        <v>3883</v>
      </c>
      <c r="B2" s="393"/>
      <c r="C2" s="393"/>
      <c r="D2" s="393"/>
      <c r="E2" s="393"/>
      <c r="F2" s="393"/>
      <c r="G2" s="393"/>
      <c r="H2" s="393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3" t="s">
        <v>3884</v>
      </c>
      <c r="B4" s="393"/>
      <c r="C4" s="393"/>
      <c r="D4" s="393"/>
      <c r="E4" s="393"/>
      <c r="F4" s="393"/>
      <c r="G4" s="393"/>
      <c r="H4" s="393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3" t="s">
        <v>4774</v>
      </c>
      <c r="B6" s="393"/>
      <c r="C6" s="393"/>
      <c r="D6" s="393"/>
      <c r="E6" s="393"/>
      <c r="F6" s="393"/>
      <c r="G6" s="393"/>
      <c r="H6" s="39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4" t="s">
        <v>4775</v>
      </c>
      <c r="B8" s="395"/>
      <c r="C8" s="396"/>
      <c r="D8" s="274" t="s">
        <v>4776</v>
      </c>
      <c r="E8" s="273" t="s">
        <v>4827</v>
      </c>
      <c r="F8" s="274" t="s">
        <v>4829</v>
      </c>
      <c r="G8" s="274" t="s">
        <v>4777</v>
      </c>
      <c r="H8" s="274" t="s">
        <v>4778</v>
      </c>
    </row>
    <row r="9" spans="1:10" s="283" customFormat="1">
      <c r="A9" s="390">
        <v>1</v>
      </c>
      <c r="B9" s="391"/>
      <c r="C9" s="39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6818421</v>
      </c>
      <c r="E10" s="317">
        <f t="shared" ref="E10:H10" si="0">+E11+E19</f>
        <v>280982</v>
      </c>
      <c r="F10" s="317">
        <f t="shared" si="0"/>
        <v>7099403</v>
      </c>
      <c r="G10" s="317">
        <f t="shared" si="0"/>
        <v>5772891</v>
      </c>
      <c r="H10" s="317">
        <f t="shared" si="0"/>
        <v>5648512</v>
      </c>
      <c r="I10" s="315" t="str">
        <f>'OPĆI DIO'!$C$1</f>
        <v>2410 SVEUČILIŠTE U SPLITU - PRIRODOSLOVNO - MATEMATIČKI FAKULTET</v>
      </c>
    </row>
    <row r="11" spans="1:10">
      <c r="A11" s="277">
        <v>6</v>
      </c>
      <c r="B11" s="277"/>
      <c r="C11" s="277" t="s">
        <v>4779</v>
      </c>
      <c r="D11" s="309">
        <f>SUM(D12:D18)</f>
        <v>6818421</v>
      </c>
      <c r="E11" s="309">
        <f t="shared" ref="E11:H11" si="1">SUM(E12:E18)</f>
        <v>280982</v>
      </c>
      <c r="F11" s="309">
        <f t="shared" si="1"/>
        <v>7099403</v>
      </c>
      <c r="G11" s="309">
        <f t="shared" si="1"/>
        <v>5772891</v>
      </c>
      <c r="H11" s="309">
        <f t="shared" si="1"/>
        <v>5648512</v>
      </c>
      <c r="I11" s="315" t="str">
        <f>'OPĆI DIO'!$C$1</f>
        <v>2410 SVEUČILIŠTE U SPLITU - PRIRODOSLOVNO - MATEMATIČKI FAKULTET</v>
      </c>
    </row>
    <row r="12" spans="1:10">
      <c r="A12" s="277"/>
      <c r="B12" s="278" t="s">
        <v>3887</v>
      </c>
      <c r="C12" s="278" t="s">
        <v>3886</v>
      </c>
      <c r="D12" s="349">
        <v>0</v>
      </c>
      <c r="E12" s="349">
        <f t="shared" ref="E12:E16" si="2">F12-D12</f>
        <v>0</v>
      </c>
      <c r="F12" s="339">
        <f>SUMIF('Unos prihoda i primitaka'!$L$3:$L$501,$B12,'Unos prihoda i primitaka'!G$3:G$501)</f>
        <v>0</v>
      </c>
      <c r="G12" s="339">
        <f>SUMIF('Unos prihoda i primitaka'!$L$3:$L$501,$B12,'Unos prihoda i primitaka'!H$3:H$501)</f>
        <v>0</v>
      </c>
      <c r="H12" s="339">
        <f>SUMIF('Unos prihoda i primitaka'!$L$3:$L$501,$B12,'Unos prihoda i primitaka'!I$3:I$501)</f>
        <v>0</v>
      </c>
      <c r="I12" s="315" t="str">
        <f>'OPĆI DIO'!$C$1</f>
        <v>2410 SVEUČILIŠTE U SPLITU - PRIRODOSLOVNO - MATEMATIČKI FAKULTET</v>
      </c>
    </row>
    <row r="13" spans="1:10" ht="30">
      <c r="A13" s="277"/>
      <c r="B13" s="278" t="s">
        <v>3889</v>
      </c>
      <c r="C13" s="278" t="s">
        <v>3888</v>
      </c>
      <c r="D13" s="349">
        <v>587616</v>
      </c>
      <c r="E13" s="349">
        <f t="shared" si="2"/>
        <v>9057</v>
      </c>
      <c r="F13" s="339">
        <f>SUMIF('Unos prihoda i primitaka'!$L$3:$L$501,$B13,'Unos prihoda i primitaka'!G$3:G$501)</f>
        <v>596673</v>
      </c>
      <c r="G13" s="339">
        <f>SUMIF('Unos prihoda i primitaka'!$L$3:$L$501,$B13,'Unos prihoda i primitaka'!H$3:H$501)</f>
        <v>180697</v>
      </c>
      <c r="H13" s="339">
        <f>SUMIF('Unos prihoda i primitaka'!$L$3:$L$501,$B13,'Unos prihoda i primitaka'!I$3:I$501)</f>
        <v>33030</v>
      </c>
      <c r="I13" s="315" t="str">
        <f>'OPĆI DIO'!$C$1</f>
        <v>2410 SVEUČILIŠTE U SPLITU - PRIRODOSLOVNO - MATEMATIČKI FAKULTET</v>
      </c>
    </row>
    <row r="14" spans="1:10">
      <c r="A14" s="277"/>
      <c r="B14" s="278" t="s">
        <v>3891</v>
      </c>
      <c r="C14" s="278" t="s">
        <v>3890</v>
      </c>
      <c r="D14" s="349">
        <v>0</v>
      </c>
      <c r="E14" s="349">
        <f t="shared" si="2"/>
        <v>0</v>
      </c>
      <c r="F14" s="339">
        <f>SUMIF('Unos prihoda i primitaka'!$L$3:$L$501,$B14,'Unos prihoda i primitaka'!G$3:G$501)</f>
        <v>0</v>
      </c>
      <c r="G14" s="339">
        <f>SUMIF('Unos prihoda i primitaka'!$L$3:$L$501,$B14,'Unos prihoda i primitaka'!H$3:H$501)</f>
        <v>0</v>
      </c>
      <c r="H14" s="339">
        <f>SUMIF('Unos prihoda i primitaka'!$L$3:$L$501,$B14,'Unos prihoda i primitaka'!I$3:I$501)</f>
        <v>0</v>
      </c>
      <c r="I14" s="315" t="str">
        <f>'OPĆI DIO'!$C$1</f>
        <v>2410 SVEUČILIŠTE U SPLITU - PRIRODOSLOVNO - MATEMATIČKI FAKULTET</v>
      </c>
    </row>
    <row r="15" spans="1:10" ht="45">
      <c r="A15" s="277"/>
      <c r="B15" s="278" t="s">
        <v>3892</v>
      </c>
      <c r="C15" s="278" t="s">
        <v>3893</v>
      </c>
      <c r="D15" s="349">
        <v>330000</v>
      </c>
      <c r="E15" s="349">
        <f t="shared" si="2"/>
        <v>100000</v>
      </c>
      <c r="F15" s="339">
        <f>SUMIF('Unos prihoda i primitaka'!$L$3:$L$501,$B15,'Unos prihoda i primitaka'!G$3:G$501)</f>
        <v>430000</v>
      </c>
      <c r="G15" s="339">
        <f>SUMIF('Unos prihoda i primitaka'!$L$3:$L$501,$B15,'Unos prihoda i primitaka'!H$3:H$501)</f>
        <v>330000</v>
      </c>
      <c r="H15" s="339">
        <f>SUMIF('Unos prihoda i primitaka'!$L$3:$L$501,$B15,'Unos prihoda i primitaka'!I$3:I$501)</f>
        <v>330000</v>
      </c>
      <c r="I15" s="315" t="str">
        <f>'OPĆI DIO'!$C$1</f>
        <v>2410 SVEUČILIŠTE U SPLITU - PRIRODOSLOVNO - MATEMATIČKI FAKULTET</v>
      </c>
    </row>
    <row r="16" spans="1:10" ht="30">
      <c r="A16" s="277"/>
      <c r="B16" s="278" t="s">
        <v>3895</v>
      </c>
      <c r="C16" s="278" t="s">
        <v>3894</v>
      </c>
      <c r="D16" s="349">
        <v>42803</v>
      </c>
      <c r="E16" s="349">
        <f t="shared" si="2"/>
        <v>30797</v>
      </c>
      <c r="F16" s="339">
        <f>SUMIF('Unos prihoda i primitaka'!$L$3:$L$501,$B16,'Unos prihoda i primitaka'!G$3:G$501)</f>
        <v>73600</v>
      </c>
      <c r="G16" s="339">
        <f>SUMIF('Unos prihoda i primitaka'!$L$3:$L$501,$B16,'Unos prihoda i primitaka'!H$3:H$501)</f>
        <v>43103</v>
      </c>
      <c r="H16" s="339">
        <f>SUMIF('Unos prihoda i primitaka'!$L$3:$L$501,$B16,'Unos prihoda i primitaka'!I$3:I$501)</f>
        <v>43303</v>
      </c>
      <c r="I16" s="315" t="str">
        <f>'OPĆI DIO'!$C$1</f>
        <v>2410 SVEUČILIŠTE U SPLITU - PRIRODOSLOVNO - MATEMATIČKI FAKULTET</v>
      </c>
    </row>
    <row r="17" spans="1:9" ht="30">
      <c r="A17" s="277"/>
      <c r="B17" s="278" t="s">
        <v>3898</v>
      </c>
      <c r="C17" s="278" t="s">
        <v>3907</v>
      </c>
      <c r="D17" s="349">
        <v>5858002</v>
      </c>
      <c r="E17" s="349">
        <f>F17-D17</f>
        <v>141128</v>
      </c>
      <c r="F17" s="339">
        <f>SUMIF('Unos prihoda i primitaka'!$L$3:$L$501,$B17,'Unos prihoda i primitaka'!G$3:G$501)</f>
        <v>5999130</v>
      </c>
      <c r="G17" s="339">
        <f>SUMIF('Unos prihoda i primitaka'!$L$3:$L$501,$B17,'Unos prihoda i primitaka'!H$3:H$501)</f>
        <v>5219091</v>
      </c>
      <c r="H17" s="339">
        <f>SUMIF('Unos prihoda i primitaka'!$L$3:$L$501,$B17,'Unos prihoda i primitaka'!I$3:I$501)</f>
        <v>5242179</v>
      </c>
      <c r="I17" s="315" t="str">
        <f>'OPĆI DIO'!$C$1</f>
        <v>2410 SVEUČILIŠTE U SPLITU - PRIRODOSLOVNO - MATEMATIČKI FAKULTET</v>
      </c>
    </row>
    <row r="18" spans="1:9">
      <c r="A18" s="277"/>
      <c r="B18" s="278" t="s">
        <v>3897</v>
      </c>
      <c r="C18" s="278" t="s">
        <v>3896</v>
      </c>
      <c r="D18" s="349">
        <v>0</v>
      </c>
      <c r="E18" s="349">
        <v>0</v>
      </c>
      <c r="F18" s="339">
        <f>SUMIF('Unos prihoda i primitaka'!$L$3:$L$501,$B18,'Unos prihoda i primitaka'!G$3:G$501)</f>
        <v>0</v>
      </c>
      <c r="G18" s="339">
        <f>SUMIF('Unos prihoda i primitaka'!$L$3:$L$501,$B18,'Unos prihoda i primitaka'!H$3:H$501)</f>
        <v>0</v>
      </c>
      <c r="H18" s="339">
        <f>SUMIF('Unos prihoda i primitaka'!$L$3:$L$501,$B18,'Unos prihoda i primitaka'!I$3:I$501)</f>
        <v>0</v>
      </c>
      <c r="I18" s="315" t="str">
        <f>'OPĆI DIO'!$C$1</f>
        <v>2410 SVEUČILIŠTE U SPLITU - PRIRODOSLOVNO - MATEMATIČKI FAKULTET</v>
      </c>
    </row>
    <row r="19" spans="1:9" s="315" customFormat="1" ht="30">
      <c r="A19" s="312">
        <v>7</v>
      </c>
      <c r="B19" s="312"/>
      <c r="C19" s="313" t="s">
        <v>4780</v>
      </c>
      <c r="D19" s="314">
        <f>+D20+D21</f>
        <v>0</v>
      </c>
      <c r="E19" s="314">
        <f t="shared" ref="E19:H19" si="3">+E20+E21</f>
        <v>0</v>
      </c>
      <c r="F19" s="314">
        <f t="shared" si="3"/>
        <v>0</v>
      </c>
      <c r="G19" s="314">
        <f t="shared" si="3"/>
        <v>0</v>
      </c>
      <c r="H19" s="314">
        <f t="shared" si="3"/>
        <v>0</v>
      </c>
      <c r="I19" s="315" t="str">
        <f>'OPĆI DIO'!$C$1</f>
        <v>2410 SVEUČILIŠTE U SPLITU - PRIRODOSLOVNO - MATEMATIČKI FAKULTET</v>
      </c>
    </row>
    <row r="20" spans="1:9" ht="30">
      <c r="A20" s="279"/>
      <c r="B20" s="280" t="s">
        <v>3899</v>
      </c>
      <c r="C20" s="278" t="s">
        <v>3900</v>
      </c>
      <c r="D20" s="349">
        <v>0</v>
      </c>
      <c r="E20" s="349">
        <v>0</v>
      </c>
      <c r="F20" s="339">
        <f>SUMIF('Unos prihoda i primitaka'!$L$3:$L$501,$B20,'Unos prihoda i primitaka'!G$3:G$501)</f>
        <v>0</v>
      </c>
      <c r="G20" s="339">
        <f>SUMIF('Unos prihoda i primitaka'!$L$3:$L$501,$B20,'Unos prihoda i primitaka'!H$3:H$501)</f>
        <v>0</v>
      </c>
      <c r="H20" s="339">
        <f>SUMIF('Unos prihoda i primitaka'!$L$3:$L$501,$B20,'Unos prihoda i primitaka'!I$3:I$501)</f>
        <v>0</v>
      </c>
      <c r="I20" s="315" t="str">
        <f>'OPĆI DIO'!$C$1</f>
        <v>2410 SVEUČILIŠTE U SPLITU - PRIRODOSLOVNO - MATEMATIČKI FAKULTET</v>
      </c>
    </row>
    <row r="21" spans="1:9" ht="30">
      <c r="A21" s="279"/>
      <c r="B21" s="280" t="s">
        <v>3901</v>
      </c>
      <c r="C21" s="278" t="s">
        <v>3902</v>
      </c>
      <c r="D21" s="349">
        <v>0</v>
      </c>
      <c r="E21" s="349">
        <v>0</v>
      </c>
      <c r="F21" s="339">
        <f>SUMIF('Unos prihoda i primitaka'!$L$3:$L$501,$B21,'Unos prihoda i primitaka'!G$3:G$501)</f>
        <v>0</v>
      </c>
      <c r="G21" s="339">
        <f>SUMIF('Unos prihoda i primitaka'!$L$3:$L$501,$B21,'Unos prihoda i primitaka'!H$3:H$501)</f>
        <v>0</v>
      </c>
      <c r="H21" s="339">
        <f>SUMIF('Unos prihoda i primitaka'!$L$3:$L$501,$B21,'Unos prihoda i primitaka'!I$3:I$501)</f>
        <v>0</v>
      </c>
      <c r="I21" s="315" t="str">
        <f>'OPĆI DIO'!$C$1</f>
        <v>2410 SVEUČILIŠTE U SPLITU - PRIRODOSLOVNO - MATEMATIČKI FAKULTET</v>
      </c>
    </row>
    <row r="24" spans="1:9" ht="30">
      <c r="A24" s="394" t="s">
        <v>4775</v>
      </c>
      <c r="B24" s="395"/>
      <c r="C24" s="396"/>
      <c r="D24" s="274" t="s">
        <v>4776</v>
      </c>
      <c r="E24" s="273" t="s">
        <v>4827</v>
      </c>
      <c r="F24" s="274" t="s">
        <v>4829</v>
      </c>
      <c r="G24" s="274" t="s">
        <v>4777</v>
      </c>
      <c r="H24" s="274" t="s">
        <v>4778</v>
      </c>
    </row>
    <row r="25" spans="1:9" s="283" customFormat="1">
      <c r="A25" s="390">
        <v>1</v>
      </c>
      <c r="B25" s="391"/>
      <c r="C25" s="39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8">
        <f>+D27+D35</f>
        <v>6865970</v>
      </c>
      <c r="E26" s="338">
        <f t="shared" ref="E26:H26" si="4">+E27+E35</f>
        <v>611211</v>
      </c>
      <c r="F26" s="338">
        <f t="shared" si="4"/>
        <v>7477181</v>
      </c>
      <c r="G26" s="338">
        <f t="shared" si="4"/>
        <v>5912393</v>
      </c>
      <c r="H26" s="338">
        <f t="shared" si="4"/>
        <v>5760408</v>
      </c>
      <c r="I26" s="315" t="str">
        <f>'OPĆI DIO'!$C$1</f>
        <v>2410 SVEUČILIŠTE U SPLITU - PRIRODOSLOVNO - MATEMATIČKI FAKULTET</v>
      </c>
    </row>
    <row r="27" spans="1:9">
      <c r="A27" s="277">
        <v>3</v>
      </c>
      <c r="B27" s="277"/>
      <c r="C27" s="277" t="s">
        <v>4781</v>
      </c>
      <c r="D27" s="308">
        <f>SUM(D28:D34)</f>
        <v>6760795</v>
      </c>
      <c r="E27" s="308">
        <f t="shared" ref="E27:H27" si="5">SUM(E28:E34)</f>
        <v>554021</v>
      </c>
      <c r="F27" s="308">
        <f t="shared" si="5"/>
        <v>7314816</v>
      </c>
      <c r="G27" s="308">
        <f t="shared" si="5"/>
        <v>5841153</v>
      </c>
      <c r="H27" s="308">
        <f t="shared" si="5"/>
        <v>5692852</v>
      </c>
      <c r="I27" s="315" t="str">
        <f>'OPĆI DIO'!$C$1</f>
        <v>2410 SVEUČILIŠTE U SPLITU - PRIRODOSLOVNO - MATEMATIČKI FAKULTET</v>
      </c>
    </row>
    <row r="28" spans="1:9">
      <c r="A28" s="277"/>
      <c r="B28" s="278">
        <v>31</v>
      </c>
      <c r="C28" s="278" t="s">
        <v>195</v>
      </c>
      <c r="D28" s="350">
        <v>5677414</v>
      </c>
      <c r="E28" s="349">
        <f t="shared" ref="E28:E34" si="6">F28-D28</f>
        <v>279816</v>
      </c>
      <c r="F28" s="341">
        <f>SUMIF('Unos rashoda i izdataka'!$P$3:$P$520,$B28,'Unos rashoda i izdataka'!J$3:J$520)+SUMIF('Unos rashoda P4'!$S$3:$S$511,$B28,'Unos rashoda P4'!H$3:H$511)</f>
        <v>5957230</v>
      </c>
      <c r="G28" s="341">
        <f>SUMIF('Unos rashoda i izdataka'!$P$3:$P$520,$B28,'Unos rashoda i izdataka'!K$3:K$520)+SUMIF('Unos rashoda P4'!$S$3:$S$511,$B28,'Unos rashoda P4'!I$3:I$511)</f>
        <v>4961861</v>
      </c>
      <c r="H28" s="341">
        <f>SUMIF('Unos rashoda i izdataka'!$P$3:$P$520,$B28,'Unos rashoda i izdataka'!L$3:L$520)+SUMIF('Unos rashoda P4'!$S$3:$S$511,$B28,'Unos rashoda P4'!J$3:J$511)</f>
        <v>4891678</v>
      </c>
      <c r="I28" s="315" t="str">
        <f>'OPĆI DIO'!$C$1</f>
        <v>2410 SVEUČILIŠTE U SPLITU - PRIRODOSLOVNO - MATEMATIČKI FAKULTET</v>
      </c>
    </row>
    <row r="29" spans="1:9">
      <c r="A29" s="280"/>
      <c r="B29" s="280">
        <v>32</v>
      </c>
      <c r="C29" s="288" t="s">
        <v>196</v>
      </c>
      <c r="D29" s="351">
        <v>1064434</v>
      </c>
      <c r="E29" s="349">
        <f t="shared" si="6"/>
        <v>270302</v>
      </c>
      <c r="F29" s="341">
        <f>SUMIF('Unos rashoda i izdataka'!$P$3:$P$520,$B29,'Unos rashoda i izdataka'!J$3:J$520)+SUMIF('Unos rashoda P4'!$S$3:$S$511,$B29,'Unos rashoda P4'!H$3:H$511)</f>
        <v>1334736</v>
      </c>
      <c r="G29" s="341">
        <f>SUMIF('Unos rashoda i izdataka'!$P$3:$P$520,$B29,'Unos rashoda i izdataka'!K$3:K$520)+SUMIF('Unos rashoda P4'!$S$3:$S$511,$B29,'Unos rashoda P4'!I$3:I$511)</f>
        <v>860345</v>
      </c>
      <c r="H29" s="341">
        <f>SUMIF('Unos rashoda i izdataka'!$P$3:$P$520,$B29,'Unos rashoda i izdataka'!L$3:L$520)+SUMIF('Unos rashoda P4'!$S$3:$S$511,$B29,'Unos rashoda P4'!J$3:J$511)</f>
        <v>782227</v>
      </c>
      <c r="I29" s="315" t="str">
        <f>'OPĆI DIO'!$C$1</f>
        <v>2410 SVEUČILIŠTE U SPLITU - PRIRODOSLOVNO - MATEMATIČKI FAKULTET</v>
      </c>
    </row>
    <row r="30" spans="1:9">
      <c r="A30" s="280"/>
      <c r="B30" s="280">
        <v>34</v>
      </c>
      <c r="C30" s="288" t="s">
        <v>197</v>
      </c>
      <c r="D30" s="351">
        <v>1947</v>
      </c>
      <c r="E30" s="349">
        <f t="shared" si="6"/>
        <v>943</v>
      </c>
      <c r="F30" s="341">
        <f>SUMIF('Unos rashoda i izdataka'!$P$3:$P$520,$B30,'Unos rashoda i izdataka'!J$3:J$520)+SUMIF('Unos rashoda P4'!$S$3:$S$511,$B30,'Unos rashoda P4'!H$3:H$511)</f>
        <v>2890</v>
      </c>
      <c r="G30" s="341">
        <f>SUMIF('Unos rashoda i izdataka'!$P$3:$P$520,$B30,'Unos rashoda i izdataka'!K$3:K$520)+SUMIF('Unos rashoda P4'!$S$3:$S$511,$B30,'Unos rashoda P4'!I$3:I$511)</f>
        <v>1947</v>
      </c>
      <c r="H30" s="341">
        <f>SUMIF('Unos rashoda i izdataka'!$P$3:$P$520,$B30,'Unos rashoda i izdataka'!L$3:L$520)+SUMIF('Unos rashoda P4'!$S$3:$S$511,$B30,'Unos rashoda P4'!J$3:J$511)</f>
        <v>1947</v>
      </c>
      <c r="I30" s="315" t="str">
        <f>'OPĆI DIO'!$C$1</f>
        <v>2410 SVEUČILIŠTE U SPLITU - PRIRODOSLOVNO - MATEMATIČKI FAKULTET</v>
      </c>
    </row>
    <row r="31" spans="1:9">
      <c r="A31" s="280"/>
      <c r="B31" s="280">
        <v>35</v>
      </c>
      <c r="C31" s="288" t="s">
        <v>244</v>
      </c>
      <c r="D31" s="351">
        <v>0</v>
      </c>
      <c r="E31" s="349">
        <f t="shared" si="6"/>
        <v>0</v>
      </c>
      <c r="F31" s="341">
        <f>SUMIF('Unos rashoda i izdataka'!$P$3:$P$520,$B31,'Unos rashoda i izdataka'!J$3:J$520)+SUMIF('Unos rashoda P4'!$S$3:$S$511,$B31,'Unos rashoda P4'!H$3:H$511)</f>
        <v>0</v>
      </c>
      <c r="G31" s="341">
        <f>SUMIF('Unos rashoda i izdataka'!$P$3:$P$520,$B31,'Unos rashoda i izdataka'!K$3:K$520)+SUMIF('Unos rashoda P4'!$S$3:$S$511,$B31,'Unos rashoda P4'!I$3:I$511)</f>
        <v>0</v>
      </c>
      <c r="H31" s="341">
        <f>SUMIF('Unos rashoda i izdataka'!$P$3:$P$520,$B31,'Unos rashoda i izdataka'!L$3:L$520)+SUMIF('Unos rashoda P4'!$S$3:$S$511,$B31,'Unos rashoda P4'!J$3:J$511)</f>
        <v>0</v>
      </c>
      <c r="I31" s="315" t="str">
        <f>'OPĆI DIO'!$C$1</f>
        <v>2410 SVEUČILIŠTE U SPLITU - PRIRODOSLOVNO - MATEMATIČKI FAKULTET</v>
      </c>
    </row>
    <row r="32" spans="1:9" ht="30">
      <c r="A32" s="280"/>
      <c r="B32" s="280">
        <v>36</v>
      </c>
      <c r="C32" s="288" t="s">
        <v>198</v>
      </c>
      <c r="D32" s="351">
        <v>0</v>
      </c>
      <c r="E32" s="349">
        <f t="shared" si="6"/>
        <v>0</v>
      </c>
      <c r="F32" s="341">
        <f>SUMIF('Unos rashoda i izdataka'!$P$3:$P$520,$B32,'Unos rashoda i izdataka'!J$3:J$520)+SUMIF('Unos rashoda P4'!$S$3:$S$511,$B32,'Unos rashoda P4'!H$3:H$511)</f>
        <v>0</v>
      </c>
      <c r="G32" s="341">
        <f>SUMIF('Unos rashoda i izdataka'!$P$3:$P$520,$B32,'Unos rashoda i izdataka'!K$3:K$520)+SUMIF('Unos rashoda P4'!$S$3:$S$511,$B32,'Unos rashoda P4'!I$3:I$511)</f>
        <v>0</v>
      </c>
      <c r="H32" s="341">
        <f>SUMIF('Unos rashoda i izdataka'!$P$3:$P$520,$B32,'Unos rashoda i izdataka'!L$3:L$520)+SUMIF('Unos rashoda P4'!$S$3:$S$511,$B32,'Unos rashoda P4'!J$3:J$511)</f>
        <v>0</v>
      </c>
      <c r="I32" s="315" t="str">
        <f>'OPĆI DIO'!$C$1</f>
        <v>2410 SVEUČILIŠTE U SPLITU - PRIRODOSLOVNO - MATEMATIČKI FAKULTET</v>
      </c>
    </row>
    <row r="33" spans="1:9" ht="30">
      <c r="A33" s="280"/>
      <c r="B33" s="280">
        <v>37</v>
      </c>
      <c r="C33" s="288" t="s">
        <v>245</v>
      </c>
      <c r="D33" s="351">
        <v>17000</v>
      </c>
      <c r="E33" s="349">
        <f t="shared" si="6"/>
        <v>2850</v>
      </c>
      <c r="F33" s="341">
        <f>SUMIF('Unos rashoda i izdataka'!$P$3:$P$520,$B33,'Unos rashoda i izdataka'!J$3:J$520)+SUMIF('Unos rashoda P4'!$S$3:$S$511,$B33,'Unos rashoda P4'!H$3:H$511)</f>
        <v>19850</v>
      </c>
      <c r="G33" s="341">
        <f>SUMIF('Unos rashoda i izdataka'!$P$3:$P$520,$B33,'Unos rashoda i izdataka'!K$3:K$520)+SUMIF('Unos rashoda P4'!$S$3:$S$511,$B33,'Unos rashoda P4'!I$3:I$511)</f>
        <v>17000</v>
      </c>
      <c r="H33" s="341">
        <f>SUMIF('Unos rashoda i izdataka'!$P$3:$P$520,$B33,'Unos rashoda i izdataka'!L$3:L$520)+SUMIF('Unos rashoda P4'!$S$3:$S$511,$B33,'Unos rashoda P4'!J$3:J$511)</f>
        <v>17000</v>
      </c>
      <c r="I33" s="315" t="str">
        <f>'OPĆI DIO'!$C$1</f>
        <v>2410 SVEUČILIŠTE U SPLITU - PRIRODOSLOVNO - MATEMATIČKI FAKULTET</v>
      </c>
    </row>
    <row r="34" spans="1:9">
      <c r="A34" s="280"/>
      <c r="B34" s="280">
        <v>38</v>
      </c>
      <c r="C34" s="288" t="s">
        <v>199</v>
      </c>
      <c r="D34" s="351">
        <v>0</v>
      </c>
      <c r="E34" s="349">
        <f t="shared" si="6"/>
        <v>110</v>
      </c>
      <c r="F34" s="341">
        <f>SUMIF('Unos rashoda i izdataka'!$P$3:$P$520,$B34,'Unos rashoda i izdataka'!J$3:J$520)+SUMIF('Unos rashoda P4'!$S$3:$S$511,$B34,'Unos rashoda P4'!H$3:H$511)</f>
        <v>110</v>
      </c>
      <c r="G34" s="341">
        <f>SUMIF('Unos rashoda i izdataka'!$P$3:$P$520,$B34,'Unos rashoda i izdataka'!K$3:K$520)+SUMIF('Unos rashoda P4'!$S$3:$S$511,$B34,'Unos rashoda P4'!I$3:I$511)</f>
        <v>0</v>
      </c>
      <c r="H34" s="341">
        <f>SUMIF('Unos rashoda i izdataka'!$P$3:$P$520,$B34,'Unos rashoda i izdataka'!L$3:L$520)+SUMIF('Unos rashoda P4'!$S$3:$S$511,$B34,'Unos rashoda P4'!J$3:J$511)</f>
        <v>0</v>
      </c>
      <c r="I34" s="315" t="str">
        <f>'OPĆI DIO'!$C$1</f>
        <v>2410 SVEUČILIŠTE U SPLITU - PRIRODOSLOVNO - MATEMATIČKI FAKULTET</v>
      </c>
    </row>
    <row r="35" spans="1:9" ht="30">
      <c r="A35" s="284">
        <v>4</v>
      </c>
      <c r="B35" s="285"/>
      <c r="C35" s="286" t="s">
        <v>4782</v>
      </c>
      <c r="D35" s="308">
        <f>SUM(D36:D40)</f>
        <v>105175</v>
      </c>
      <c r="E35" s="308">
        <f t="shared" ref="E35:H35" si="7">SUM(E36:E40)</f>
        <v>57190</v>
      </c>
      <c r="F35" s="308">
        <f t="shared" si="7"/>
        <v>162365</v>
      </c>
      <c r="G35" s="308">
        <f t="shared" si="7"/>
        <v>71240</v>
      </c>
      <c r="H35" s="308">
        <f t="shared" si="7"/>
        <v>67556</v>
      </c>
      <c r="I35" s="315" t="str">
        <f>'OPĆI DIO'!$C$1</f>
        <v>2410 SVEUČILIŠTE U SPLITU - PRIRODOSLOVNO - MATEMATIČKI FAKULTET</v>
      </c>
    </row>
    <row r="36" spans="1:9" ht="30">
      <c r="A36" s="278"/>
      <c r="B36" s="278">
        <v>41</v>
      </c>
      <c r="C36" s="287" t="s">
        <v>246</v>
      </c>
      <c r="D36" s="350">
        <v>0</v>
      </c>
      <c r="E36" s="349">
        <f t="shared" ref="E36:E37" si="8">F36-D36</f>
        <v>3500</v>
      </c>
      <c r="F36" s="341">
        <f>SUMIF('Unos rashoda i izdataka'!$P$3:$P$520,$B36,'Unos rashoda i izdataka'!J$3:J$520)+SUMIF('Unos rashoda P4'!$S$3:$S$511,$B36,'Unos rashoda P4'!H$3:H$511)</f>
        <v>3500</v>
      </c>
      <c r="G36" s="341">
        <f>SUMIF('Unos rashoda i izdataka'!$P$3:$P$520,$B36,'Unos rashoda i izdataka'!K$3:K$520)+SUMIF('Unos rashoda P4'!$S$3:$S$511,$B36,'Unos rashoda P4'!I$3:I$511)</f>
        <v>0</v>
      </c>
      <c r="H36" s="341">
        <f>SUMIF('Unos rashoda i izdataka'!$P$3:$P$520,$B36,'Unos rashoda i izdataka'!L$3:L$520)+SUMIF('Unos rashoda P4'!$S$3:$S$511,$B36,'Unos rashoda P4'!J$3:J$511)</f>
        <v>0</v>
      </c>
      <c r="I36" s="315" t="str">
        <f>'OPĆI DIO'!$C$1</f>
        <v>2410 SVEUČILIŠTE U SPLITU - PRIRODOSLOVNO - MATEMATIČKI FAKULTET</v>
      </c>
    </row>
    <row r="37" spans="1:9" ht="30">
      <c r="A37" s="278"/>
      <c r="B37" s="278">
        <v>42</v>
      </c>
      <c r="C37" s="287" t="s">
        <v>227</v>
      </c>
      <c r="D37" s="350">
        <v>105175</v>
      </c>
      <c r="E37" s="349">
        <f t="shared" si="8"/>
        <v>53690</v>
      </c>
      <c r="F37" s="341">
        <f>SUMIF('Unos rashoda i izdataka'!$P$3:$P$520,$B37,'Unos rashoda i izdataka'!J$3:J$520)+SUMIF('Unos rashoda P4'!$S$3:$S$511,$B37,'Unos rashoda P4'!H$3:H$511)</f>
        <v>158865</v>
      </c>
      <c r="G37" s="341">
        <f>SUMIF('Unos rashoda i izdataka'!$P$3:$P$520,$B37,'Unos rashoda i izdataka'!K$3:K$520)+SUMIF('Unos rashoda P4'!$S$3:$S$511,$B37,'Unos rashoda P4'!I$3:I$511)</f>
        <v>71240</v>
      </c>
      <c r="H37" s="341">
        <f>SUMIF('Unos rashoda i izdataka'!$P$3:$P$520,$B37,'Unos rashoda i izdataka'!L$3:L$520)+SUMIF('Unos rashoda P4'!$S$3:$S$511,$B37,'Unos rashoda P4'!J$3:J$511)</f>
        <v>67556</v>
      </c>
      <c r="I37" s="315" t="str">
        <f>'OPĆI DIO'!$C$1</f>
        <v>2410 SVEUČILIŠTE U SPLITU - PRIRODOSLOVNO - MATEMATIČKI FAKULTET</v>
      </c>
    </row>
    <row r="38" spans="1:9" ht="30">
      <c r="A38" s="278"/>
      <c r="B38" s="278">
        <v>43</v>
      </c>
      <c r="C38" s="287" t="s">
        <v>247</v>
      </c>
      <c r="D38" s="350">
        <v>0</v>
      </c>
      <c r="E38" s="350">
        <v>0</v>
      </c>
      <c r="F38" s="341">
        <f>SUMIF('Unos rashoda i izdataka'!$P$3:$P$520,$B38,'Unos rashoda i izdataka'!J$3:J$520)+SUMIF('Unos rashoda P4'!$S$3:$S$511,$B38,'Unos rashoda P4'!H$3:H$511)</f>
        <v>0</v>
      </c>
      <c r="G38" s="341">
        <f>SUMIF('Unos rashoda i izdataka'!$P$3:$P$520,$B38,'Unos rashoda i izdataka'!K$3:K$520)+SUMIF('Unos rashoda P4'!$S$3:$S$511,$B38,'Unos rashoda P4'!I$3:I$511)</f>
        <v>0</v>
      </c>
      <c r="H38" s="341">
        <f>SUMIF('Unos rashoda i izdataka'!$P$3:$P$520,$B38,'Unos rashoda i izdataka'!L$3:L$520)+SUMIF('Unos rashoda P4'!$S$3:$S$511,$B38,'Unos rashoda P4'!J$3:J$511)</f>
        <v>0</v>
      </c>
      <c r="I38" s="315" t="str">
        <f>'OPĆI DIO'!$C$1</f>
        <v>2410 SVEUČILIŠTE U SPLITU - PRIRODOSLOVNO - MATEMATIČKI FAKULTET</v>
      </c>
    </row>
    <row r="39" spans="1:9" ht="30">
      <c r="A39" s="278"/>
      <c r="B39" s="278">
        <v>44</v>
      </c>
      <c r="C39" s="287" t="s">
        <v>248</v>
      </c>
      <c r="D39" s="350">
        <v>0</v>
      </c>
      <c r="E39" s="350">
        <v>0</v>
      </c>
      <c r="F39" s="341">
        <f>SUMIF('Unos rashoda i izdataka'!$P$3:$P$520,$B39,'Unos rashoda i izdataka'!J$3:J$520)+SUMIF('Unos rashoda P4'!$S$3:$S$511,$B39,'Unos rashoda P4'!H$3:H$511)</f>
        <v>0</v>
      </c>
      <c r="G39" s="341">
        <f>SUMIF('Unos rashoda i izdataka'!$P$3:$P$520,$B39,'Unos rashoda i izdataka'!K$3:K$520)+SUMIF('Unos rashoda P4'!$S$3:$S$511,$B39,'Unos rashoda P4'!I$3:I$511)</f>
        <v>0</v>
      </c>
      <c r="H39" s="341">
        <f>SUMIF('Unos rashoda i izdataka'!$P$3:$P$520,$B39,'Unos rashoda i izdataka'!L$3:L$520)+SUMIF('Unos rashoda P4'!$S$3:$S$511,$B39,'Unos rashoda P4'!J$3:J$511)</f>
        <v>0</v>
      </c>
      <c r="I39" s="315" t="str">
        <f>'OPĆI DIO'!$C$1</f>
        <v>2410 SVEUČILIŠTE U SPLITU - PRIRODOSLOVNO - MATEMATIČKI FAKULTET</v>
      </c>
    </row>
    <row r="40" spans="1:9" ht="30">
      <c r="A40" s="278"/>
      <c r="B40" s="278">
        <v>45</v>
      </c>
      <c r="C40" s="287" t="s">
        <v>200</v>
      </c>
      <c r="D40" s="350">
        <v>0</v>
      </c>
      <c r="E40" s="350">
        <v>0</v>
      </c>
      <c r="F40" s="341">
        <f>SUMIF('Unos rashoda i izdataka'!$P$3:$P$520,$B40,'Unos rashoda i izdataka'!J$3:J$520)+SUMIF('Unos rashoda P4'!$S$3:$S$511,$B40,'Unos rashoda P4'!H$3:H$511)</f>
        <v>0</v>
      </c>
      <c r="G40" s="341">
        <f>SUMIF('Unos rashoda i izdataka'!$P$3:$P$520,$B40,'Unos rashoda i izdataka'!K$3:K$520)+SUMIF('Unos rashoda P4'!$S$3:$S$511,$B40,'Unos rashoda P4'!I$3:I$511)</f>
        <v>0</v>
      </c>
      <c r="H40" s="341">
        <f>SUMIF('Unos rashoda i izdataka'!$P$3:$P$520,$B40,'Unos rashoda i izdataka'!L$3:L$520)+SUMIF('Unos rashoda P4'!$S$3:$S$511,$B40,'Unos rashoda P4'!J$3:J$511)</f>
        <v>0</v>
      </c>
      <c r="I40" s="315" t="str">
        <f>'OPĆI DIO'!$C$1</f>
        <v>2410 SVEUČILIŠTE U SPLITU - PRIRODOSLOVNO - MATEMATIČKI FAKULTET</v>
      </c>
    </row>
  </sheetData>
  <sheetProtection algorithmName="SHA-512" hashValue="KiZIZ4z4UG8pQe5JQY/NsPltD2p8SU8NA5bkCpMjvtYCSWfBdH99aCF47l1Wn4jyyudAyMt7wGSUwYUz6dB8Mw==" saltValue="4MRCbYlVb9QYNLf/oDLWN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20" activePane="bottomRight" state="frozen"/>
      <selection pane="topRight" activeCell="B1" sqref="B1"/>
      <selection pane="bottomLeft" activeCell="A5" sqref="A5"/>
      <selection pane="bottomRight" activeCell="D51" sqref="D51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3" t="s">
        <v>4783</v>
      </c>
      <c r="C1" s="393"/>
      <c r="D1" s="393"/>
      <c r="E1" s="393"/>
      <c r="F1" s="393"/>
      <c r="G1" s="393"/>
    </row>
    <row r="2" spans="1:8">
      <c r="B2" s="272"/>
      <c r="C2" s="272"/>
      <c r="D2" s="272"/>
      <c r="E2" s="272"/>
      <c r="F2" s="272"/>
      <c r="G2" s="272"/>
    </row>
    <row r="3" spans="1:8" ht="30">
      <c r="A3" s="364"/>
      <c r="B3" s="291" t="s">
        <v>4775</v>
      </c>
      <c r="C3" s="274" t="s">
        <v>4776</v>
      </c>
      <c r="D3" s="273" t="s">
        <v>4827</v>
      </c>
      <c r="E3" s="274" t="s">
        <v>4829</v>
      </c>
      <c r="F3" s="274" t="s">
        <v>4777</v>
      </c>
      <c r="G3" s="274" t="s">
        <v>4778</v>
      </c>
    </row>
    <row r="4" spans="1:8" s="283" customFormat="1">
      <c r="A4" s="365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4"/>
      <c r="B5" s="359" t="s">
        <v>3966</v>
      </c>
      <c r="C5" s="310">
        <f>+C6+C9+C11+C14+C25+C28</f>
        <v>6818421</v>
      </c>
      <c r="D5" s="310">
        <f>+D6+D9+D11+D14+D25+D28</f>
        <v>280982</v>
      </c>
      <c r="E5" s="310">
        <f>+E6+E9+E11+E14+E25+E28</f>
        <v>7099403</v>
      </c>
      <c r="F5" s="310">
        <f>+F6+F9+F11+F14+F25+F28</f>
        <v>5772891</v>
      </c>
      <c r="G5" s="310">
        <f>+G6+G9+G11+G14+G25+G28</f>
        <v>5648512</v>
      </c>
      <c r="H5" s="315" t="str">
        <f>'OPĆI DIO'!$C$1</f>
        <v>2410 SVEUČILIŠTE U SPLITU - PRIRODOSLOVNO - MATEMATIČKI FAKULTET</v>
      </c>
    </row>
    <row r="6" spans="1:8">
      <c r="A6" s="364">
        <v>1</v>
      </c>
      <c r="B6" s="360" t="s">
        <v>4784</v>
      </c>
      <c r="C6" s="311">
        <f>+C7+C8</f>
        <v>5858002</v>
      </c>
      <c r="D6" s="309">
        <f t="shared" ref="D6:G6" si="0">+D7+D8</f>
        <v>141128</v>
      </c>
      <c r="E6" s="309">
        <f t="shared" si="0"/>
        <v>5999130</v>
      </c>
      <c r="F6" s="309">
        <f t="shared" si="0"/>
        <v>5219091</v>
      </c>
      <c r="G6" s="309">
        <f t="shared" si="0"/>
        <v>5242179</v>
      </c>
      <c r="H6" s="315" t="str">
        <f>'OPĆI DIO'!$C$1</f>
        <v>2410 SVEUČILIŠTE U SPLITU - PRIRODOSLOVNO - MATEMATIČKI FAKULTET</v>
      </c>
    </row>
    <row r="7" spans="1:8">
      <c r="A7" s="364">
        <v>11</v>
      </c>
      <c r="B7" s="361" t="s">
        <v>4785</v>
      </c>
      <c r="C7" s="349">
        <v>5858002</v>
      </c>
      <c r="D7" s="349">
        <f>E7-C7</f>
        <v>141128</v>
      </c>
      <c r="E7" s="339">
        <f>SUMIF('Unos prihoda i primitaka'!$C$3:$C$501,$A7,'Unos prihoda i primitaka'!G$3:G$501)</f>
        <v>5999130</v>
      </c>
      <c r="F7" s="339">
        <f>SUMIF('Unos prihoda i primitaka'!$C$3:$C$501,$A7,'Unos prihoda i primitaka'!H$3:H$501)</f>
        <v>5219091</v>
      </c>
      <c r="G7" s="339">
        <f>SUMIF('Unos prihoda i primitaka'!$C$3:$C$501,$A7,'Unos prihoda i primitaka'!I$3:I$501)</f>
        <v>5242179</v>
      </c>
      <c r="H7" s="315" t="str">
        <f>'OPĆI DIO'!$C$1</f>
        <v>2410 SVEUČILIŠTE U SPLITU - PRIRODOSLOVNO - MATEMATIČKI FAKULTET</v>
      </c>
    </row>
    <row r="8" spans="1:8">
      <c r="A8" s="364">
        <v>12</v>
      </c>
      <c r="B8" s="362" t="s">
        <v>4786</v>
      </c>
      <c r="C8" s="349">
        <v>0</v>
      </c>
      <c r="D8" s="349">
        <v>0</v>
      </c>
      <c r="E8" s="339">
        <f>SUMIF('Unos prihoda i primitaka'!$C$3:$C$501,$A8,'Unos prihoda i primitaka'!G$3:G$501)</f>
        <v>0</v>
      </c>
      <c r="F8" s="339">
        <f>SUMIF('Unos prihoda i primitaka'!$C$3:$C$501,$A8,'Unos prihoda i primitaka'!H$3:H$501)</f>
        <v>0</v>
      </c>
      <c r="G8" s="339">
        <f>SUMIF('Unos prihoda i primitaka'!$C$3:$C$501,$A8,'Unos prihoda i primitaka'!I$3:I$501)</f>
        <v>0</v>
      </c>
      <c r="H8" s="315" t="str">
        <f>'OPĆI DIO'!$C$1</f>
        <v>2410 SVEUČILIŠTE U SPLITU - PRIRODOSLOVNO - MATEMATIČKI FAKULTET</v>
      </c>
    </row>
    <row r="9" spans="1:8" s="347" customFormat="1">
      <c r="A9" s="366">
        <v>3</v>
      </c>
      <c r="B9" s="360" t="s">
        <v>4787</v>
      </c>
      <c r="C9" s="309">
        <f>+C10</f>
        <v>39803</v>
      </c>
      <c r="D9" s="309">
        <f t="shared" ref="D9:G9" si="1">+D10</f>
        <v>30797</v>
      </c>
      <c r="E9" s="309">
        <f t="shared" si="1"/>
        <v>70600</v>
      </c>
      <c r="F9" s="309">
        <f t="shared" si="1"/>
        <v>39803</v>
      </c>
      <c r="G9" s="309">
        <f t="shared" si="1"/>
        <v>39803</v>
      </c>
      <c r="H9" s="315" t="str">
        <f>'OPĆI DIO'!$C$1</f>
        <v>2410 SVEUČILIŠTE U SPLITU - PRIRODOSLOVNO - MATEMATIČKI FAKULTET</v>
      </c>
    </row>
    <row r="10" spans="1:8">
      <c r="A10" s="364">
        <v>31</v>
      </c>
      <c r="B10" s="363" t="s">
        <v>4788</v>
      </c>
      <c r="C10" s="349">
        <v>39803</v>
      </c>
      <c r="D10" s="349">
        <f>E10-C10</f>
        <v>30797</v>
      </c>
      <c r="E10" s="339">
        <f>SUMIF('Unos prihoda i primitaka'!$C$3:$C$501,$A10,'Unos prihoda i primitaka'!G$3:G$501)</f>
        <v>70600</v>
      </c>
      <c r="F10" s="339">
        <f>SUMIF('Unos prihoda i primitaka'!$C$3:$C$501,$A10,'Unos prihoda i primitaka'!H$3:H$501)</f>
        <v>39803</v>
      </c>
      <c r="G10" s="339">
        <f>SUMIF('Unos prihoda i primitaka'!$C$3:$C$501,$A10,'Unos prihoda i primitaka'!I$3:I$501)</f>
        <v>39803</v>
      </c>
      <c r="H10" s="315" t="str">
        <f>'OPĆI DIO'!$C$1</f>
        <v>2410 SVEUČILIŠTE U SPLITU - PRIRODOSLOVNO - MATEMATIČKI FAKULTET</v>
      </c>
    </row>
    <row r="11" spans="1:8" s="347" customFormat="1">
      <c r="A11" s="366">
        <v>4</v>
      </c>
      <c r="B11" s="360" t="s">
        <v>4789</v>
      </c>
      <c r="C11" s="309">
        <f>+C12+C13</f>
        <v>330000</v>
      </c>
      <c r="D11" s="309">
        <f t="shared" ref="D11:G11" si="2">+D12+D13</f>
        <v>100000</v>
      </c>
      <c r="E11" s="309">
        <f t="shared" si="2"/>
        <v>430000</v>
      </c>
      <c r="F11" s="309">
        <f t="shared" si="2"/>
        <v>330000</v>
      </c>
      <c r="G11" s="309">
        <f t="shared" si="2"/>
        <v>330000</v>
      </c>
      <c r="H11" s="315" t="str">
        <f>'OPĆI DIO'!$C$1</f>
        <v>2410 SVEUČILIŠTE U SPLITU - PRIRODOSLOVNO - MATEMATIČKI FAKULTET</v>
      </c>
    </row>
    <row r="12" spans="1:8">
      <c r="A12" s="364">
        <v>41</v>
      </c>
      <c r="B12" s="363" t="s">
        <v>4790</v>
      </c>
      <c r="C12" s="349">
        <v>0</v>
      </c>
      <c r="D12" s="349">
        <f t="shared" ref="D12:D13" si="3">E12-C12</f>
        <v>0</v>
      </c>
      <c r="E12" s="339">
        <f>SUMIF('Unos prihoda i primitaka'!$C$3:$C$501,$A12,'Unos prihoda i primitaka'!G$3:G$501)</f>
        <v>0</v>
      </c>
      <c r="F12" s="339">
        <f>SUMIF('Unos prihoda i primitaka'!$C$3:$C$501,$A12,'Unos prihoda i primitaka'!H$3:H$501)</f>
        <v>0</v>
      </c>
      <c r="G12" s="339">
        <f>SUMIF('Unos prihoda i primitaka'!$C$3:$C$501,$A12,'Unos prihoda i primitaka'!I$3:I$501)</f>
        <v>0</v>
      </c>
      <c r="H12" s="315" t="str">
        <f>'OPĆI DIO'!$C$1</f>
        <v>2410 SVEUČILIŠTE U SPLITU - PRIRODOSLOVNO - MATEMATIČKI FAKULTET</v>
      </c>
    </row>
    <row r="13" spans="1:8">
      <c r="A13" s="367">
        <v>43</v>
      </c>
      <c r="B13" s="363" t="s">
        <v>4791</v>
      </c>
      <c r="C13" s="349">
        <v>330000</v>
      </c>
      <c r="D13" s="349">
        <f t="shared" si="3"/>
        <v>100000</v>
      </c>
      <c r="E13" s="339">
        <f>SUMIF('Unos prihoda i primitaka'!$C$3:$C$501,$A13,'Unos prihoda i primitaka'!G$3:G$501)-'B.2 RAČUN FINANC IF'!E7</f>
        <v>430000</v>
      </c>
      <c r="F13" s="339">
        <f>SUMIF('Unos prihoda i primitaka'!$C$3:$C$501,$A13,'Unos prihoda i primitaka'!H$3:H$501)-'B.2 RAČUN FINANC IF'!F7</f>
        <v>330000</v>
      </c>
      <c r="G13" s="339">
        <f>SUMIF('Unos prihoda i primitaka'!$C$3:$C$501,$A13,'Unos prihoda i primitaka'!I$3:I$501)-'B.2 RAČUN FINANC IF'!G7</f>
        <v>330000</v>
      </c>
      <c r="H13" s="315" t="str">
        <f>'OPĆI DIO'!$C$1</f>
        <v>2410 SVEUČILIŠTE U SPLITU - PRIRODOSLOVNO - MATEMATIČKI FAKULTET</v>
      </c>
    </row>
    <row r="14" spans="1:8" s="347" customFormat="1">
      <c r="A14" s="366">
        <v>5</v>
      </c>
      <c r="B14" s="360" t="s">
        <v>4792</v>
      </c>
      <c r="C14" s="309">
        <f>SUM(C15:C24)</f>
        <v>587616</v>
      </c>
      <c r="D14" s="309">
        <f>SUM(D15:D24)</f>
        <v>9057</v>
      </c>
      <c r="E14" s="309">
        <f>SUM(E15:E24)</f>
        <v>596673</v>
      </c>
      <c r="F14" s="309">
        <f>SUM(F15:F24)</f>
        <v>180697</v>
      </c>
      <c r="G14" s="309">
        <f>SUM(G15:G24)</f>
        <v>33030</v>
      </c>
      <c r="H14" s="315" t="str">
        <f>'OPĆI DIO'!$C$1</f>
        <v>2410 SVEUČILIŠTE U SPLITU - PRIRODOSLOVNO - MATEMATIČKI FAKULTET</v>
      </c>
    </row>
    <row r="15" spans="1:8">
      <c r="A15" s="364">
        <v>51</v>
      </c>
      <c r="B15" s="363" t="s">
        <v>4793</v>
      </c>
      <c r="C15" s="349">
        <v>132000</v>
      </c>
      <c r="D15" s="349">
        <f t="shared" ref="D15:D17" si="4">E15-C15</f>
        <v>-132000</v>
      </c>
      <c r="E15" s="339">
        <f>SUMIF('Unos prihoda i primitaka'!$C$3:$C$501,$A15,'Unos prihoda i primitaka'!G$3:G$501)</f>
        <v>0</v>
      </c>
      <c r="F15" s="339">
        <f>SUMIF('Unos prihoda i primitaka'!$C$3:$C$501,$A15,'Unos prihoda i primitaka'!H$3:H$501)</f>
        <v>28000</v>
      </c>
      <c r="G15" s="339">
        <f>SUMIF('Unos prihoda i primitaka'!$C$3:$C$501,$A15,'Unos prihoda i primitaka'!I$3:I$501)</f>
        <v>0</v>
      </c>
      <c r="H15" s="315" t="str">
        <f>'OPĆI DIO'!$C$1</f>
        <v>2410 SVEUČILIŠTE U SPLITU - PRIRODOSLOVNO - MATEMATIČKI FAKULTET</v>
      </c>
    </row>
    <row r="16" spans="1:8">
      <c r="A16" s="364">
        <v>52</v>
      </c>
      <c r="B16" s="363" t="s">
        <v>4794</v>
      </c>
      <c r="C16" s="349">
        <v>455616</v>
      </c>
      <c r="D16" s="349">
        <f t="shared" si="4"/>
        <v>141057</v>
      </c>
      <c r="E16" s="339">
        <f>SUMIF('Unos prihoda i primitaka'!$C$3:$C$501,$A16,'Unos prihoda i primitaka'!G$3:G$501)</f>
        <v>596673</v>
      </c>
      <c r="F16" s="339">
        <f>SUMIF('Unos prihoda i primitaka'!$C$3:$C$501,$A16,'Unos prihoda i primitaka'!H$3:H$501)</f>
        <v>152697</v>
      </c>
      <c r="G16" s="339">
        <f>SUMIF('Unos prihoda i primitaka'!$C$3:$C$501,$A16,'Unos prihoda i primitaka'!I$3:I$501)</f>
        <v>33030</v>
      </c>
      <c r="H16" s="315" t="str">
        <f>'OPĆI DIO'!$C$1</f>
        <v>2410 SVEUČILIŠTE U SPLITU - PRIRODOSLOVNO - MATEMATIČKI FAKULTET</v>
      </c>
    </row>
    <row r="17" spans="1:8">
      <c r="A17" s="364">
        <v>552</v>
      </c>
      <c r="B17" s="363" t="s">
        <v>4795</v>
      </c>
      <c r="C17" s="349"/>
      <c r="D17" s="349">
        <f t="shared" si="4"/>
        <v>0</v>
      </c>
      <c r="E17" s="339">
        <f>SUMIF('Unos prihoda i primitaka'!$C$3:$C$501,$A17,'Unos prihoda i primitaka'!G$3:G$501)</f>
        <v>0</v>
      </c>
      <c r="F17" s="339">
        <f>SUMIF('Unos prihoda i primitaka'!$C$3:$C$501,$A17,'Unos prihoda i primitaka'!H$3:H$501)</f>
        <v>0</v>
      </c>
      <c r="G17" s="339">
        <f>SUMIF('Unos prihoda i primitaka'!$C$3:$C$501,$A17,'Unos prihoda i primitaka'!I$3:I$501)</f>
        <v>0</v>
      </c>
      <c r="H17" s="315" t="str">
        <f>'OPĆI DIO'!$C$1</f>
        <v>2410 SVEUČILIŠTE U SPLITU - PRIRODOSLOVNO - MATEMATIČKI FAKULTET</v>
      </c>
    </row>
    <row r="18" spans="1:8">
      <c r="A18" s="364">
        <v>559</v>
      </c>
      <c r="B18" s="363" t="s">
        <v>4796</v>
      </c>
      <c r="C18" s="349"/>
      <c r="D18" s="349"/>
      <c r="E18" s="339">
        <f>SUMIF('Unos prihoda i primitaka'!$C$3:$C$501,$A18,'Unos prihoda i primitaka'!G$3:G$501)</f>
        <v>0</v>
      </c>
      <c r="F18" s="339">
        <f>SUMIF('Unos prihoda i primitaka'!$C$3:$C$501,$A18,'Unos prihoda i primitaka'!H$3:H$501)</f>
        <v>0</v>
      </c>
      <c r="G18" s="339">
        <f>SUMIF('Unos prihoda i primitaka'!$C$3:$C$501,$A18,'Unos prihoda i primitaka'!I$3:I$501)</f>
        <v>0</v>
      </c>
      <c r="H18" s="315" t="str">
        <f>'OPĆI DIO'!$C$1</f>
        <v>2410 SVEUČILIŠTE U SPLITU - PRIRODOSLOVNO - MATEMATIČKI FAKULTET</v>
      </c>
    </row>
    <row r="19" spans="1:8">
      <c r="A19" s="364">
        <v>561</v>
      </c>
      <c r="B19" s="363" t="s">
        <v>4797</v>
      </c>
      <c r="C19" s="349">
        <v>0</v>
      </c>
      <c r="D19" s="349"/>
      <c r="E19" s="339">
        <f>SUMIF('Unos prihoda i primitaka'!$C$3:$C$501,$A19,'Unos prihoda i primitaka'!G$3:G$501)</f>
        <v>0</v>
      </c>
      <c r="F19" s="339">
        <f>SUMIF('Unos prihoda i primitaka'!$C$3:$C$501,$A19,'Unos prihoda i primitaka'!H$3:H$501)</f>
        <v>0</v>
      </c>
      <c r="G19" s="339">
        <f>SUMIF('Unos prihoda i primitaka'!$C$3:$C$501,$A19,'Unos prihoda i primitaka'!I$3:I$501)</f>
        <v>0</v>
      </c>
      <c r="H19" s="315" t="str">
        <f>'OPĆI DIO'!$C$1</f>
        <v>2410 SVEUČILIŠTE U SPLITU - PRIRODOSLOVNO - MATEMATIČKI FAKULTET</v>
      </c>
    </row>
    <row r="20" spans="1:8" ht="18" customHeight="1">
      <c r="A20" s="364">
        <v>563</v>
      </c>
      <c r="B20" s="363" t="s">
        <v>4798</v>
      </c>
      <c r="C20" s="349"/>
      <c r="D20" s="349"/>
      <c r="E20" s="339">
        <f>SUMIF('Unos prihoda i primitaka'!$C$3:$C$501,$A20,'Unos prihoda i primitaka'!G$3:G$501)</f>
        <v>0</v>
      </c>
      <c r="F20" s="339">
        <f>SUMIF('Unos prihoda i primitaka'!$C$3:$C$501,$A20,'Unos prihoda i primitaka'!H$3:H$501)</f>
        <v>0</v>
      </c>
      <c r="G20" s="339">
        <f>SUMIF('Unos prihoda i primitaka'!$C$3:$C$501,$A20,'Unos prihoda i primitaka'!I$3:I$501)</f>
        <v>0</v>
      </c>
      <c r="H20" s="315" t="str">
        <f>'OPĆI DIO'!$C$1</f>
        <v>2410 SVEUČILIŠTE U SPLITU - PRIRODOSLOVNO - MATEMATIČKI FAKULTET</v>
      </c>
    </row>
    <row r="21" spans="1:8" ht="30">
      <c r="A21" s="364">
        <v>573</v>
      </c>
      <c r="B21" s="363" t="s">
        <v>1020</v>
      </c>
      <c r="C21" s="349"/>
      <c r="D21" s="349"/>
      <c r="E21" s="339">
        <f>SUMIF('Unos prihoda i primitaka'!$C$3:$C$501,$A21,'Unos prihoda i primitaka'!G$3:G$501)</f>
        <v>0</v>
      </c>
      <c r="F21" s="339">
        <f>SUMIF('Unos prihoda i primitaka'!$C$3:$C$501,$A21,'Unos prihoda i primitaka'!H$3:H$501)</f>
        <v>0</v>
      </c>
      <c r="G21" s="339">
        <f>SUMIF('Unos prihoda i primitaka'!$C$3:$C$501,$A21,'Unos prihoda i primitaka'!I$3:I$501)</f>
        <v>0</v>
      </c>
      <c r="H21" s="315" t="str">
        <f>'OPĆI DIO'!$C$1</f>
        <v>2410 SVEUČILIŠTE U SPLITU - PRIRODOSLOVNO - MATEMATIČKI FAKULTET</v>
      </c>
    </row>
    <row r="22" spans="1:8">
      <c r="A22" s="364">
        <v>575</v>
      </c>
      <c r="B22" s="363" t="s">
        <v>1021</v>
      </c>
      <c r="C22" s="349"/>
      <c r="D22" s="349"/>
      <c r="E22" s="339">
        <f>SUMIF('Unos prihoda i primitaka'!$C$3:$C$501,$A22,'Unos prihoda i primitaka'!G$3:G$501)</f>
        <v>0</v>
      </c>
      <c r="F22" s="339">
        <f>SUMIF('Unos prihoda i primitaka'!$C$3:$C$501,$A22,'Unos prihoda i primitaka'!H$3:H$501)</f>
        <v>0</v>
      </c>
      <c r="G22" s="339">
        <f>SUMIF('Unos prihoda i primitaka'!$C$3:$C$501,$A22,'Unos prihoda i primitaka'!I$3:I$501)</f>
        <v>0</v>
      </c>
      <c r="H22" s="315" t="str">
        <f>'OPĆI DIO'!$C$1</f>
        <v>2410 SVEUČILIŠTE U SPLITU - PRIRODOSLOVNO - MATEMATIČKI FAKULTET</v>
      </c>
    </row>
    <row r="23" spans="1:8" ht="30">
      <c r="A23" s="364">
        <v>576</v>
      </c>
      <c r="B23" s="363" t="s">
        <v>4816</v>
      </c>
      <c r="C23" s="349"/>
      <c r="D23" s="349"/>
      <c r="E23" s="339">
        <f>SUMIF('Unos prihoda i primitaka'!$C$3:$C$501,$A23,'Unos prihoda i primitaka'!G$3:G$501)</f>
        <v>0</v>
      </c>
      <c r="F23" s="339">
        <f>SUMIF('Unos prihoda i primitaka'!$C$3:$C$501,$A23,'Unos prihoda i primitaka'!H$3:H$501)</f>
        <v>0</v>
      </c>
      <c r="G23" s="339">
        <f>SUMIF('Unos prihoda i primitaka'!$C$3:$C$501,$A23,'Unos prihoda i primitaka'!I$3:I$501)</f>
        <v>0</v>
      </c>
      <c r="H23" s="315" t="str">
        <f>'OPĆI DIO'!$C$1</f>
        <v>2410 SVEUČILIŠTE U SPLITU - PRIRODOSLOVNO - MATEMATIČKI FAKULTET</v>
      </c>
    </row>
    <row r="24" spans="1:8">
      <c r="A24" s="364">
        <v>581</v>
      </c>
      <c r="B24" s="363" t="s">
        <v>4799</v>
      </c>
      <c r="C24" s="349"/>
      <c r="D24" s="349"/>
      <c r="E24" s="339">
        <f>SUMIF('Unos prihoda i primitaka'!$C$3:$C$501,$A24,'Unos prihoda i primitaka'!G$3:G$501)</f>
        <v>0</v>
      </c>
      <c r="F24" s="339">
        <f>SUMIF('Unos prihoda i primitaka'!$C$3:$C$501,$A24,'Unos prihoda i primitaka'!H$3:H$501)</f>
        <v>0</v>
      </c>
      <c r="G24" s="339">
        <f>SUMIF('Unos prihoda i primitaka'!$C$3:$C$501,$A24,'Unos prihoda i primitaka'!I$3:I$501)</f>
        <v>0</v>
      </c>
      <c r="H24" s="315" t="str">
        <f>'OPĆI DIO'!$C$1</f>
        <v>2410 SVEUČILIŠTE U SPLITU - PRIRODOSLOVNO - MATEMATIČKI FAKULTET</v>
      </c>
    </row>
    <row r="25" spans="1:8" s="347" customFormat="1">
      <c r="A25" s="366">
        <v>6</v>
      </c>
      <c r="B25" s="360" t="s">
        <v>4800</v>
      </c>
      <c r="C25" s="309">
        <f>SUM(C26:C27)</f>
        <v>3000</v>
      </c>
      <c r="D25" s="309">
        <f t="shared" ref="D25:G25" si="5">SUM(D26:D27)</f>
        <v>0</v>
      </c>
      <c r="E25" s="309">
        <f>SUM(E26:E27)</f>
        <v>3000</v>
      </c>
      <c r="F25" s="309">
        <f t="shared" si="5"/>
        <v>3300</v>
      </c>
      <c r="G25" s="309">
        <f t="shared" si="5"/>
        <v>3500</v>
      </c>
      <c r="H25" s="315" t="str">
        <f>'OPĆI DIO'!$C$1</f>
        <v>2410 SVEUČILIŠTE U SPLITU - PRIRODOSLOVNO - MATEMATIČKI FAKULTET</v>
      </c>
    </row>
    <row r="26" spans="1:8">
      <c r="A26" s="364">
        <v>61</v>
      </c>
      <c r="B26" s="363" t="s">
        <v>4801</v>
      </c>
      <c r="C26" s="349">
        <v>3000</v>
      </c>
      <c r="D26" s="349">
        <f>E26-C26</f>
        <v>0</v>
      </c>
      <c r="E26" s="339">
        <f>SUMIF('Unos prihoda i primitaka'!$C$3:$C$501,$A26,'Unos prihoda i primitaka'!G$3:G$501)</f>
        <v>3000</v>
      </c>
      <c r="F26" s="339">
        <f>SUMIF('Unos prihoda i primitaka'!$C$3:$C$501,$A26,'Unos prihoda i primitaka'!H$3:H$501)</f>
        <v>3300</v>
      </c>
      <c r="G26" s="339">
        <f>SUMIF('Unos prihoda i primitaka'!$C$3:$C$501,$A26,'Unos prihoda i primitaka'!I$3:I$501)</f>
        <v>3500</v>
      </c>
      <c r="H26" s="315" t="str">
        <f>'OPĆI DIO'!$C$1</f>
        <v>2410 SVEUČILIŠTE U SPLITU - PRIRODOSLOVNO - MATEMATIČKI FAKULTET</v>
      </c>
    </row>
    <row r="27" spans="1:8">
      <c r="A27" s="364">
        <v>63</v>
      </c>
      <c r="B27" s="363" t="s">
        <v>4802</v>
      </c>
      <c r="C27" s="349"/>
      <c r="D27" s="349"/>
      <c r="E27" s="339">
        <f>SUMIF('Unos prihoda i primitaka'!$C$3:$C$501,$A27,'Unos prihoda i primitaka'!G$3:G$501)</f>
        <v>0</v>
      </c>
      <c r="F27" s="339">
        <f>SUMIF('Unos prihoda i primitaka'!$C$3:$C$501,$A27,'Unos prihoda i primitaka'!H$3:H$501)</f>
        <v>0</v>
      </c>
      <c r="G27" s="339">
        <f>SUMIF('Unos prihoda i primitaka'!$C$3:$C$501,$A27,'Unos prihoda i primitaka'!I$3:I$501)</f>
        <v>0</v>
      </c>
      <c r="H27" s="315" t="str">
        <f>'OPĆI DIO'!$C$1</f>
        <v>2410 SVEUČILIŠTE U SPLITU - PRIRODOSLOVNO - MATEMATIČKI FAKULTET</v>
      </c>
    </row>
    <row r="28" spans="1:8" s="347" customFormat="1" ht="33.75" customHeight="1">
      <c r="A28" s="366">
        <v>7</v>
      </c>
      <c r="B28" s="360" t="s">
        <v>4803</v>
      </c>
      <c r="C28" s="309">
        <f>+C29</f>
        <v>0</v>
      </c>
      <c r="D28" s="309">
        <f t="shared" ref="D28:G28" si="6">+D29</f>
        <v>0</v>
      </c>
      <c r="E28" s="309">
        <f>+E29</f>
        <v>0</v>
      </c>
      <c r="F28" s="309">
        <f t="shared" si="6"/>
        <v>0</v>
      </c>
      <c r="G28" s="309">
        <f t="shared" si="6"/>
        <v>0</v>
      </c>
      <c r="H28" s="315" t="str">
        <f>'OPĆI DIO'!$C$1</f>
        <v>2410 SVEUČILIŠTE U SPLITU - PRIRODOSLOVNO - MATEMATIČKI FAKULTET</v>
      </c>
    </row>
    <row r="29" spans="1:8" ht="30">
      <c r="A29" s="364">
        <v>71</v>
      </c>
      <c r="B29" s="363" t="s">
        <v>4804</v>
      </c>
      <c r="C29" s="349"/>
      <c r="D29" s="349"/>
      <c r="E29" s="339">
        <f>SUMIF('Unos prihoda i primitaka'!$C$3:$C$501,$A29,'Unos prihoda i primitaka'!G$3:G$501)</f>
        <v>0</v>
      </c>
      <c r="F29" s="339">
        <f>SUMIF('Unos prihoda i primitaka'!$C$3:$C$501,$A29,'Unos prihoda i primitaka'!H$3:H$501)</f>
        <v>0</v>
      </c>
      <c r="G29" s="339">
        <f>SUMIF('Unos prihoda i primitaka'!$C$3:$C$501,$A29,'Unos prihoda i primitaka'!I$3:I$501)</f>
        <v>0</v>
      </c>
      <c r="H29" s="315" t="str">
        <f>'OPĆI DIO'!$C$1</f>
        <v>2410 SVEUČILIŠTE U SPLITU - PRIRODOSLOVNO - MATEMATIČKI FAKULTET</v>
      </c>
    </row>
    <row r="30" spans="1:8" ht="24" customHeight="1">
      <c r="A30" s="364">
        <v>0</v>
      </c>
      <c r="B30" s="359" t="s">
        <v>251</v>
      </c>
      <c r="C30" s="310">
        <f>+C31+C34+C36+C39+C50+C53</f>
        <v>6865970</v>
      </c>
      <c r="D30" s="310">
        <f>+D31+D34+D36+D39+D50+D53</f>
        <v>611211</v>
      </c>
      <c r="E30" s="310">
        <f>+E31+E34+E36+E39+E50+E53</f>
        <v>7477181</v>
      </c>
      <c r="F30" s="310">
        <f>+F31+F34+F36+F39+F50+F53</f>
        <v>5912393</v>
      </c>
      <c r="G30" s="310">
        <f>+G31+G34+G36+G39+G50+G53</f>
        <v>5760408</v>
      </c>
      <c r="H30" s="315" t="str">
        <f>'OPĆI DIO'!$C$1</f>
        <v>2410 SVEUČILIŠTE U SPLITU - PRIRODOSLOVNO - MATEMATIČKI FAKULTET</v>
      </c>
    </row>
    <row r="31" spans="1:8" s="347" customFormat="1">
      <c r="A31" s="366">
        <v>1</v>
      </c>
      <c r="B31" s="360" t="s">
        <v>4784</v>
      </c>
      <c r="C31" s="309">
        <f>+C32+C33</f>
        <v>5858002</v>
      </c>
      <c r="D31" s="309">
        <f t="shared" ref="D31" si="7">+D32+D33</f>
        <v>141128</v>
      </c>
      <c r="E31" s="309">
        <f t="shared" ref="E31" si="8">+E32+E33</f>
        <v>5999130</v>
      </c>
      <c r="F31" s="309">
        <f t="shared" ref="F31" si="9">+F32+F33</f>
        <v>5219091</v>
      </c>
      <c r="G31" s="309">
        <f t="shared" ref="G31" si="10">+G32+G33</f>
        <v>5242179</v>
      </c>
      <c r="H31" s="315" t="str">
        <f>'OPĆI DIO'!$C$1</f>
        <v>2410 SVEUČILIŠTE U SPLITU - PRIRODOSLOVNO - MATEMATIČKI FAKULTET</v>
      </c>
    </row>
    <row r="32" spans="1:8">
      <c r="A32" s="364">
        <v>11</v>
      </c>
      <c r="B32" s="361" t="s">
        <v>4785</v>
      </c>
      <c r="C32" s="349">
        <v>5858002</v>
      </c>
      <c r="D32" s="349">
        <f t="shared" ref="D32:D33" si="11">E32-C32</f>
        <v>141128</v>
      </c>
      <c r="E32" s="341">
        <f>SUMIF('Unos rashoda i izdataka'!$Q$3:$Q$520,$A32,'Unos rashoda i izdataka'!J$3:J$520)+SUMIF('Unos rashoda P4'!$A$3:$A$511,$A32,'Unos rashoda P4'!H$3:H$511)</f>
        <v>5999130</v>
      </c>
      <c r="F32" s="341">
        <f>SUMIF('Unos rashoda i izdataka'!$Q$3:$Q$520,$A32,'Unos rashoda i izdataka'!K$3:K$520)+SUMIF('Unos rashoda P4'!$A$3:$A$511,$A32,'Unos rashoda P4'!I$3:I$511)</f>
        <v>5219091</v>
      </c>
      <c r="G32" s="341">
        <f>SUMIF('Unos rashoda i izdataka'!$Q$3:$Q$520,$A32,'Unos rashoda i izdataka'!L$3:L$520)+SUMIF('Unos rashoda P4'!$A$3:$A$511,$A32,'Unos rashoda P4'!J$3:J$511)</f>
        <v>5242179</v>
      </c>
      <c r="H32" s="315" t="str">
        <f>'OPĆI DIO'!$C$1</f>
        <v>2410 SVEUČILIŠTE U SPLITU - PRIRODOSLOVNO - MATEMATIČKI FAKULTET</v>
      </c>
    </row>
    <row r="33" spans="1:8">
      <c r="A33" s="364">
        <v>12</v>
      </c>
      <c r="B33" s="362" t="s">
        <v>4786</v>
      </c>
      <c r="C33" s="349">
        <v>0</v>
      </c>
      <c r="D33" s="349">
        <f t="shared" si="11"/>
        <v>0</v>
      </c>
      <c r="E33" s="341">
        <f>SUMIF('Unos rashoda i izdataka'!$Q$3:$Q$520,$A33,'Unos rashoda i izdataka'!J$3:J$520)+SUMIF('Unos rashoda P4'!$A$3:$A$511,$A33,'Unos rashoda P4'!H$3:H$511)</f>
        <v>0</v>
      </c>
      <c r="F33" s="341">
        <f>SUMIF('Unos rashoda i izdataka'!$Q$3:$Q$520,$A33,'Unos rashoda i izdataka'!K$3:K$520)+SUMIF('Unos rashoda P4'!$A$3:$A$511,$A33,'Unos rashoda P4'!I$3:I$511)</f>
        <v>0</v>
      </c>
      <c r="G33" s="341">
        <f>SUMIF('Unos rashoda i izdataka'!$Q$3:$Q$520,$A33,'Unos rashoda i izdataka'!L$3:L$520)+SUMIF('Unos rashoda P4'!$A$3:$A$511,$A33,'Unos rashoda P4'!J$3:J$511)</f>
        <v>0</v>
      </c>
      <c r="H33" s="315" t="str">
        <f>'OPĆI DIO'!$C$1</f>
        <v>2410 SVEUČILIŠTE U SPLITU - PRIRODOSLOVNO - MATEMATIČKI FAKULTET</v>
      </c>
    </row>
    <row r="34" spans="1:8" s="347" customFormat="1">
      <c r="A34" s="366">
        <v>3</v>
      </c>
      <c r="B34" s="360" t="s">
        <v>4787</v>
      </c>
      <c r="C34" s="309">
        <f>+C35</f>
        <v>28646</v>
      </c>
      <c r="D34" s="309">
        <f t="shared" ref="D34:G34" si="12">+D35</f>
        <v>33664</v>
      </c>
      <c r="E34" s="309">
        <f t="shared" si="12"/>
        <v>62310</v>
      </c>
      <c r="F34" s="309">
        <f t="shared" si="12"/>
        <v>30152</v>
      </c>
      <c r="G34" s="309">
        <f t="shared" si="12"/>
        <v>31741</v>
      </c>
      <c r="H34" s="315" t="str">
        <f>'OPĆI DIO'!$C$1</f>
        <v>2410 SVEUČILIŠTE U SPLITU - PRIRODOSLOVNO - MATEMATIČKI FAKULTET</v>
      </c>
    </row>
    <row r="35" spans="1:8">
      <c r="A35" s="367">
        <v>31</v>
      </c>
      <c r="B35" s="363" t="s">
        <v>4788</v>
      </c>
      <c r="C35" s="349">
        <v>28646</v>
      </c>
      <c r="D35" s="349">
        <f>E35-C35</f>
        <v>33664</v>
      </c>
      <c r="E35" s="341">
        <f>SUMIF('Unos rashoda i izdataka'!$Q$3:$Q$520,$A35,'Unos rashoda i izdataka'!J$3:J$520)+SUMIF('Unos rashoda P4'!$A$3:$A$511,$A35,'Unos rashoda P4'!H$3:H$511)-'B.2 RAČUN FINANC IF'!E13</f>
        <v>62310</v>
      </c>
      <c r="F35" s="341">
        <f>SUMIF('Unos rashoda i izdataka'!$Q$3:$Q$520,$A35,'Unos rashoda i izdataka'!K$3:K$520)+SUMIF('Unos rashoda P4'!$A$3:$A$511,$A35,'Unos rashoda P4'!I$3:I$511)-'B.2 RAČUN FINANC IF'!F13</f>
        <v>30152</v>
      </c>
      <c r="G35" s="341">
        <f>SUMIF('Unos rashoda i izdataka'!$Q$3:$Q$520,$A35,'Unos rashoda i izdataka'!L$3:L$520)+SUMIF('Unos rashoda P4'!$A$3:$A$511,$A35,'Unos rashoda P4'!J$3:J$511)-'B.2 RAČUN FINANC IF'!G13</f>
        <v>31741</v>
      </c>
      <c r="H35" s="315" t="str">
        <f>'OPĆI DIO'!$C$1</f>
        <v>2410 SVEUČILIŠTE U SPLITU - PRIRODOSLOVNO - MATEMATIČKI FAKULTET</v>
      </c>
    </row>
    <row r="36" spans="1:8" s="347" customFormat="1">
      <c r="A36" s="366">
        <v>4</v>
      </c>
      <c r="B36" s="360" t="s">
        <v>4789</v>
      </c>
      <c r="C36" s="309">
        <f>+C37+C38</f>
        <v>330000</v>
      </c>
      <c r="D36" s="309">
        <f t="shared" ref="D36:G36" si="13">+D37+D38</f>
        <v>107246</v>
      </c>
      <c r="E36" s="309">
        <f>+E37+E38</f>
        <v>437246</v>
      </c>
      <c r="F36" s="309">
        <f t="shared" si="13"/>
        <v>346500</v>
      </c>
      <c r="G36" s="309">
        <f t="shared" si="13"/>
        <v>346500</v>
      </c>
      <c r="H36" s="315" t="str">
        <f>'OPĆI DIO'!$C$1</f>
        <v>2410 SVEUČILIŠTE U SPLITU - PRIRODOSLOVNO - MATEMATIČKI FAKULTET</v>
      </c>
    </row>
    <row r="37" spans="1:8">
      <c r="A37" s="364">
        <v>41</v>
      </c>
      <c r="B37" s="363" t="s">
        <v>4790</v>
      </c>
      <c r="C37" s="349">
        <v>0</v>
      </c>
      <c r="D37" s="349">
        <f t="shared" ref="D37:D38" si="14">E37-C37</f>
        <v>0</v>
      </c>
      <c r="E37" s="341">
        <f>SUMIF('Unos rashoda i izdataka'!$Q$3:$Q$520,$A37,'Unos rashoda i izdataka'!J$3:J$520)+SUMIF('Unos rashoda P4'!$A$3:$A$511,$A37,'Unos rashoda P4'!H$3:H$511)</f>
        <v>0</v>
      </c>
      <c r="F37" s="341">
        <f>SUMIF('Unos rashoda i izdataka'!$Q$3:$Q$520,$A37,'Unos rashoda i izdataka'!K$3:K$520)+SUMIF('Unos rashoda P4'!$A$3:$A$511,$A37,'Unos rashoda P4'!I$3:I$511)</f>
        <v>0</v>
      </c>
      <c r="G37" s="341">
        <f>SUMIF('Unos rashoda i izdataka'!$Q$3:$Q$520,$A37,'Unos rashoda i izdataka'!L$3:L$520)+SUMIF('Unos rashoda P4'!$A$3:$A$511,$A37,'Unos rashoda P4'!J$3:J$511)</f>
        <v>0</v>
      </c>
      <c r="H37" s="315" t="str">
        <f>'OPĆI DIO'!$C$1</f>
        <v>2410 SVEUČILIŠTE U SPLITU - PRIRODOSLOVNO - MATEMATIČKI FAKULTET</v>
      </c>
    </row>
    <row r="38" spans="1:8">
      <c r="A38" s="364">
        <v>43</v>
      </c>
      <c r="B38" s="363" t="s">
        <v>4791</v>
      </c>
      <c r="C38" s="349">
        <v>330000</v>
      </c>
      <c r="D38" s="349">
        <f t="shared" si="14"/>
        <v>107246</v>
      </c>
      <c r="E38" s="341">
        <f>SUMIF('Unos rashoda i izdataka'!$Q$3:$Q$520,$A38,'Unos rashoda i izdataka'!J$3:J$520)+SUMIF('Unos rashoda P4'!$A$3:$A$511,$A38,'Unos rashoda P4'!H$3:H$511)</f>
        <v>437246</v>
      </c>
      <c r="F38" s="341">
        <f>SUMIF('Unos rashoda i izdataka'!$Q$3:$Q$520,$A38,'Unos rashoda i izdataka'!K$3:K$520)+SUMIF('Unos rashoda P4'!$A$3:$A$511,$A38,'Unos rashoda P4'!I$3:I$511)</f>
        <v>346500</v>
      </c>
      <c r="G38" s="341">
        <f>SUMIF('Unos rashoda i izdataka'!$Q$3:$Q$520,$A38,'Unos rashoda i izdataka'!L$3:L$520)+SUMIF('Unos rashoda P4'!$A$3:$A$511,$A38,'Unos rashoda P4'!J$3:J$511)</f>
        <v>346500</v>
      </c>
      <c r="H38" s="315" t="str">
        <f>'OPĆI DIO'!$C$1</f>
        <v>2410 SVEUČILIŠTE U SPLITU - PRIRODOSLOVNO - MATEMATIČKI FAKULTET</v>
      </c>
    </row>
    <row r="39" spans="1:8" s="347" customFormat="1">
      <c r="A39" s="366">
        <v>5</v>
      </c>
      <c r="B39" s="360" t="s">
        <v>4792</v>
      </c>
      <c r="C39" s="309">
        <f>SUM(C40:C49)</f>
        <v>646322</v>
      </c>
      <c r="D39" s="309">
        <f>SUM(D40:D49)</f>
        <v>329173</v>
      </c>
      <c r="E39" s="309">
        <f>SUM(E40:E49)</f>
        <v>975495</v>
      </c>
      <c r="F39" s="309">
        <f>SUM(F40:F49)</f>
        <v>313350</v>
      </c>
      <c r="G39" s="309">
        <f>SUM(G40:G49)</f>
        <v>136488</v>
      </c>
      <c r="H39" s="315" t="str">
        <f>'OPĆI DIO'!$C$1</f>
        <v>2410 SVEUČILIŠTE U SPLITU - PRIRODOSLOVNO - MATEMATIČKI FAKULTET</v>
      </c>
    </row>
    <row r="40" spans="1:8">
      <c r="A40" s="364">
        <v>51</v>
      </c>
      <c r="B40" s="363" t="s">
        <v>4793</v>
      </c>
      <c r="C40" s="349">
        <v>194278</v>
      </c>
      <c r="D40" s="349">
        <f t="shared" ref="D40:D43" si="15">E40-C40</f>
        <v>26087</v>
      </c>
      <c r="E40" s="341">
        <f>SUMIF('Unos rashoda i izdataka'!$Q$3:$Q$520,$A40,'Unos rashoda i izdataka'!J$3:J$520)+SUMIF('Unos rashoda P4'!$A$3:$A$511,$A40,'Unos rashoda P4'!H$3:H$511)</f>
        <v>220365</v>
      </c>
      <c r="F40" s="341">
        <f>SUMIF('Unos rashoda i izdataka'!$Q$3:$Q$520,$A40,'Unos rashoda i izdataka'!K$3:K$520)+SUMIF('Unos rashoda P4'!$A$3:$A$511,$A40,'Unos rashoda P4'!I$3:I$511)</f>
        <v>120750</v>
      </c>
      <c r="G40" s="341">
        <f>SUMIF('Unos rashoda i izdataka'!$Q$3:$Q$520,$A40,'Unos rashoda i izdataka'!L$3:L$520)+SUMIF('Unos rashoda P4'!$A$3:$A$511,$A40,'Unos rashoda P4'!J$3:J$511)</f>
        <v>0</v>
      </c>
      <c r="H40" s="315" t="str">
        <f>'OPĆI DIO'!$C$1</f>
        <v>2410 SVEUČILIŠTE U SPLITU - PRIRODOSLOVNO - MATEMATIČKI FAKULTET</v>
      </c>
    </row>
    <row r="41" spans="1:8">
      <c r="A41" s="364">
        <v>52</v>
      </c>
      <c r="B41" s="363" t="s">
        <v>4794</v>
      </c>
      <c r="C41" s="349">
        <v>452044</v>
      </c>
      <c r="D41" s="349">
        <f t="shared" si="15"/>
        <v>303086</v>
      </c>
      <c r="E41" s="341">
        <f>SUMIF('Unos rashoda i izdataka'!$Q$3:$Q$520,$A41,'Unos rashoda i izdataka'!J$3:J$520)+SUMIF('Unos rashoda P4'!$A$3:$A$511,$A41,'Unos rashoda P4'!H$3:H$511)</f>
        <v>755130</v>
      </c>
      <c r="F41" s="341">
        <f>SUMIF('Unos rashoda i izdataka'!$Q$3:$Q$520,$A41,'Unos rashoda i izdataka'!K$3:K$520)+SUMIF('Unos rashoda P4'!$A$3:$A$511,$A41,'Unos rashoda P4'!I$3:I$511)</f>
        <v>192600</v>
      </c>
      <c r="G41" s="341">
        <f>SUMIF('Unos rashoda i izdataka'!$Q$3:$Q$520,$A41,'Unos rashoda i izdataka'!L$3:L$520)+SUMIF('Unos rashoda P4'!$A$3:$A$511,$A41,'Unos rashoda P4'!J$3:J$511)</f>
        <v>136488</v>
      </c>
      <c r="H41" s="315" t="str">
        <f>'OPĆI DIO'!$C$1</f>
        <v>2410 SVEUČILIŠTE U SPLITU - PRIRODOSLOVNO - MATEMATIČKI FAKULTET</v>
      </c>
    </row>
    <row r="42" spans="1:8">
      <c r="A42" s="364">
        <v>552</v>
      </c>
      <c r="B42" s="363" t="s">
        <v>4795</v>
      </c>
      <c r="C42" s="349"/>
      <c r="D42" s="349">
        <f t="shared" si="15"/>
        <v>0</v>
      </c>
      <c r="E42" s="341">
        <f>SUMIF('Unos rashoda i izdataka'!$Q$3:$Q$520,$A42,'Unos rashoda i izdataka'!J$3:J$520)+SUMIF('Unos rashoda P4'!$A$3:$A$511,$A42,'Unos rashoda P4'!H$3:H$511)</f>
        <v>0</v>
      </c>
      <c r="F42" s="341">
        <f>SUMIF('Unos rashoda i izdataka'!$Q$3:$Q$520,$A42,'Unos rashoda i izdataka'!K$3:K$520)+SUMIF('Unos rashoda P4'!$A$3:$A$511,$A42,'Unos rashoda P4'!I$3:I$511)</f>
        <v>0</v>
      </c>
      <c r="G42" s="341">
        <f>SUMIF('Unos rashoda i izdataka'!$Q$3:$Q$520,$A42,'Unos rashoda i izdataka'!L$3:L$520)+SUMIF('Unos rashoda P4'!$A$3:$A$511,$A42,'Unos rashoda P4'!J$3:J$511)</f>
        <v>0</v>
      </c>
      <c r="H42" s="315" t="str">
        <f>'OPĆI DIO'!$C$1</f>
        <v>2410 SVEUČILIŠTE U SPLITU - PRIRODOSLOVNO - MATEMATIČKI FAKULTET</v>
      </c>
    </row>
    <row r="43" spans="1:8">
      <c r="A43" s="364">
        <v>559</v>
      </c>
      <c r="B43" s="363" t="s">
        <v>4796</v>
      </c>
      <c r="C43" s="349"/>
      <c r="D43" s="349">
        <f t="shared" si="15"/>
        <v>0</v>
      </c>
      <c r="E43" s="341">
        <f>SUMIF('Unos rashoda i izdataka'!$Q$3:$Q$520,$A43,'Unos rashoda i izdataka'!J$3:J$520)+SUMIF('Unos rashoda P4'!$A$3:$A$511,$A43,'Unos rashoda P4'!H$3:H$511)</f>
        <v>0</v>
      </c>
      <c r="F43" s="341">
        <f>SUMIF('Unos rashoda i izdataka'!$Q$3:$Q$520,$A43,'Unos rashoda i izdataka'!K$3:K$520)+SUMIF('Unos rashoda P4'!$A$3:$A$511,$A43,'Unos rashoda P4'!I$3:I$511)</f>
        <v>0</v>
      </c>
      <c r="G43" s="341">
        <f>SUMIF('Unos rashoda i izdataka'!$Q$3:$Q$520,$A43,'Unos rashoda i izdataka'!L$3:L$520)+SUMIF('Unos rashoda P4'!$A$3:$A$511,$A43,'Unos rashoda P4'!J$3:J$511)</f>
        <v>0</v>
      </c>
      <c r="H43" s="315" t="str">
        <f>'OPĆI DIO'!$C$1</f>
        <v>2410 SVEUČILIŠTE U SPLITU - PRIRODOSLOVNO - MATEMATIČKI FAKULTET</v>
      </c>
    </row>
    <row r="44" spans="1:8">
      <c r="A44" s="364">
        <v>561</v>
      </c>
      <c r="B44" s="363" t="s">
        <v>4797</v>
      </c>
      <c r="C44" s="349"/>
      <c r="D44" s="349"/>
      <c r="E44" s="341">
        <f>SUMIF('Unos rashoda i izdataka'!$Q$3:$Q$520,$A44,'Unos rashoda i izdataka'!J$3:J$520)+SUMIF('Unos rashoda P4'!$A$3:$A$511,$A44,'Unos rashoda P4'!H$3:H$511)</f>
        <v>0</v>
      </c>
      <c r="F44" s="341">
        <f>SUMIF('Unos rashoda i izdataka'!$Q$3:$Q$520,$A44,'Unos rashoda i izdataka'!K$3:K$520)+SUMIF('Unos rashoda P4'!$A$3:$A$511,$A44,'Unos rashoda P4'!I$3:I$511)</f>
        <v>0</v>
      </c>
      <c r="G44" s="341">
        <f>SUMIF('Unos rashoda i izdataka'!$Q$3:$Q$520,$A44,'Unos rashoda i izdataka'!L$3:L$520)+SUMIF('Unos rashoda P4'!$A$3:$A$511,$A44,'Unos rashoda P4'!J$3:J$511)</f>
        <v>0</v>
      </c>
      <c r="H44" s="315" t="str">
        <f>'OPĆI DIO'!$C$1</f>
        <v>2410 SVEUČILIŠTE U SPLITU - PRIRODOSLOVNO - MATEMATIČKI FAKULTET</v>
      </c>
    </row>
    <row r="45" spans="1:8" ht="20.25" customHeight="1">
      <c r="A45" s="364">
        <v>563</v>
      </c>
      <c r="B45" s="363" t="s">
        <v>4798</v>
      </c>
      <c r="C45" s="349"/>
      <c r="D45" s="349"/>
      <c r="E45" s="341">
        <f>SUMIF('Unos rashoda i izdataka'!$Q$3:$Q$520,$A45,'Unos rashoda i izdataka'!J$3:J$520)+SUMIF('Unos rashoda P4'!$A$3:$A$511,$A45,'Unos rashoda P4'!H$3:H$511)</f>
        <v>0</v>
      </c>
      <c r="F45" s="341">
        <f>SUMIF('Unos rashoda i izdataka'!$Q$3:$Q$520,$A45,'Unos rashoda i izdataka'!K$3:K$520)+SUMIF('Unos rashoda P4'!$A$3:$A$511,$A45,'Unos rashoda P4'!I$3:I$511)</f>
        <v>0</v>
      </c>
      <c r="G45" s="341">
        <f>SUMIF('Unos rashoda i izdataka'!$Q$3:$Q$520,$A45,'Unos rashoda i izdataka'!L$3:L$520)+SUMIF('Unos rashoda P4'!$A$3:$A$511,$A45,'Unos rashoda P4'!J$3:J$511)</f>
        <v>0</v>
      </c>
      <c r="H45" s="315" t="str">
        <f>'OPĆI DIO'!$C$1</f>
        <v>2410 SVEUČILIŠTE U SPLITU - PRIRODOSLOVNO - MATEMATIČKI FAKULTET</v>
      </c>
    </row>
    <row r="46" spans="1:8" ht="30">
      <c r="A46" s="364">
        <v>573</v>
      </c>
      <c r="B46" s="363" t="s">
        <v>1020</v>
      </c>
      <c r="C46" s="349"/>
      <c r="D46" s="349"/>
      <c r="E46" s="341">
        <f>SUMIF('Unos rashoda i izdataka'!$Q$3:$Q$520,$A46,'Unos rashoda i izdataka'!J$3:J$520)+SUMIF('Unos rashoda P4'!$A$3:$A$511,$A46,'Unos rashoda P4'!H$3:H$511)</f>
        <v>0</v>
      </c>
      <c r="F46" s="341">
        <f>SUMIF('Unos rashoda i izdataka'!$Q$3:$Q$520,$A46,'Unos rashoda i izdataka'!K$3:K$520)+SUMIF('Unos rashoda P4'!$A$3:$A$511,$A46,'Unos rashoda P4'!I$3:I$511)</f>
        <v>0</v>
      </c>
      <c r="G46" s="341">
        <f>SUMIF('Unos rashoda i izdataka'!$Q$3:$Q$520,$A46,'Unos rashoda i izdataka'!L$3:L$520)+SUMIF('Unos rashoda P4'!$A$3:$A$511,$A46,'Unos rashoda P4'!J$3:J$511)</f>
        <v>0</v>
      </c>
      <c r="H46" s="315" t="str">
        <f>'OPĆI DIO'!$C$1</f>
        <v>2410 SVEUČILIŠTE U SPLITU - PRIRODOSLOVNO - MATEMATIČKI FAKULTET</v>
      </c>
    </row>
    <row r="47" spans="1:8">
      <c r="A47" s="364">
        <v>575</v>
      </c>
      <c r="B47" s="363" t="s">
        <v>1021</v>
      </c>
      <c r="C47" s="349"/>
      <c r="D47" s="349"/>
      <c r="E47" s="341">
        <f>SUMIF('Unos rashoda i izdataka'!$Q$3:$Q$520,$A47,'Unos rashoda i izdataka'!J$3:J$520)+SUMIF('Unos rashoda P4'!$A$3:$A$511,$A47,'Unos rashoda P4'!H$3:H$511)</f>
        <v>0</v>
      </c>
      <c r="F47" s="341">
        <f>SUMIF('Unos rashoda i izdataka'!$Q$3:$Q$520,$A47,'Unos rashoda i izdataka'!K$3:K$520)+SUMIF('Unos rashoda P4'!$A$3:$A$511,$A47,'Unos rashoda P4'!I$3:I$511)</f>
        <v>0</v>
      </c>
      <c r="G47" s="341">
        <f>SUMIF('Unos rashoda i izdataka'!$Q$3:$Q$520,$A47,'Unos rashoda i izdataka'!L$3:L$520)+SUMIF('Unos rashoda P4'!$A$3:$A$511,$A47,'Unos rashoda P4'!J$3:J$511)</f>
        <v>0</v>
      </c>
      <c r="H47" s="315" t="str">
        <f>'OPĆI DIO'!$C$1</f>
        <v>2410 SVEUČILIŠTE U SPLITU - PRIRODOSLOVNO - MATEMATIČKI FAKULTET</v>
      </c>
    </row>
    <row r="48" spans="1:8" ht="30">
      <c r="A48" s="368">
        <v>576</v>
      </c>
      <c r="B48" s="363" t="s">
        <v>4816</v>
      </c>
      <c r="C48" s="349"/>
      <c r="D48" s="349"/>
      <c r="E48" s="341">
        <f>SUMIF('Unos rashoda i izdataka'!$Q$3:$Q$520,$A48,'Unos rashoda i izdataka'!J$3:J$520)+SUMIF('Unos rashoda P4'!$A$3:$A$511,$A48,'Unos rashoda P4'!H$3:H$511)</f>
        <v>0</v>
      </c>
      <c r="F48" s="341">
        <f>SUMIF('Unos rashoda i izdataka'!$Q$3:$Q$520,$A48,'Unos rashoda i izdataka'!K$3:K$520)+SUMIF('Unos rashoda P4'!$A$3:$A$511,$A48,'Unos rashoda P4'!I$3:I$511)</f>
        <v>0</v>
      </c>
      <c r="G48" s="341">
        <f>SUMIF('Unos rashoda i izdataka'!$Q$3:$Q$520,$A48,'Unos rashoda i izdataka'!L$3:L$520)+SUMIF('Unos rashoda P4'!$A$3:$A$511,$A48,'Unos rashoda P4'!J$3:J$511)</f>
        <v>0</v>
      </c>
      <c r="H48" s="315" t="str">
        <f>'OPĆI DIO'!$C$1</f>
        <v>2410 SVEUČILIŠTE U SPLITU - PRIRODOSLOVNO - MATEMATIČKI FAKULTET</v>
      </c>
    </row>
    <row r="49" spans="1:8">
      <c r="A49" s="364">
        <v>581</v>
      </c>
      <c r="B49" s="363" t="s">
        <v>4799</v>
      </c>
      <c r="C49" s="349"/>
      <c r="D49" s="349"/>
      <c r="E49" s="341">
        <f>SUMIF('Unos rashoda i izdataka'!$Q$3:$Q$520,$A49,'Unos rashoda i izdataka'!J$3:J$520)+SUMIF('Unos rashoda P4'!$A$3:$A$511,$A49,'Unos rashoda P4'!H$3:H$511)</f>
        <v>0</v>
      </c>
      <c r="F49" s="341">
        <f>SUMIF('Unos rashoda i izdataka'!$Q$3:$Q$520,$A49,'Unos rashoda i izdataka'!K$3:K$520)+SUMIF('Unos rashoda P4'!$A$3:$A$511,$A49,'Unos rashoda P4'!I$3:I$511)</f>
        <v>0</v>
      </c>
      <c r="G49" s="341">
        <f>SUMIF('Unos rashoda i izdataka'!$Q$3:$Q$520,$A49,'Unos rashoda i izdataka'!L$3:L$520)+SUMIF('Unos rashoda P4'!$A$3:$A$511,$A49,'Unos rashoda P4'!J$3:J$511)</f>
        <v>0</v>
      </c>
      <c r="H49" s="315" t="str">
        <f>'OPĆI DIO'!$C$1</f>
        <v>2410 SVEUČILIŠTE U SPLITU - PRIRODOSLOVNO - MATEMATIČKI FAKULTET</v>
      </c>
    </row>
    <row r="50" spans="1:8" s="347" customFormat="1">
      <c r="A50" s="366">
        <v>6</v>
      </c>
      <c r="B50" s="360" t="s">
        <v>4800</v>
      </c>
      <c r="C50" s="309">
        <f>+C51+C52</f>
        <v>3000</v>
      </c>
      <c r="D50" s="309">
        <f t="shared" ref="D50:G50" si="16">+D51+D52</f>
        <v>0</v>
      </c>
      <c r="E50" s="309">
        <f t="shared" si="16"/>
        <v>3000</v>
      </c>
      <c r="F50" s="309">
        <f t="shared" si="16"/>
        <v>3300</v>
      </c>
      <c r="G50" s="309">
        <f t="shared" si="16"/>
        <v>3500</v>
      </c>
      <c r="H50" s="315" t="str">
        <f>'OPĆI DIO'!$C$1</f>
        <v>2410 SVEUČILIŠTE U SPLITU - PRIRODOSLOVNO - MATEMATIČKI FAKULTET</v>
      </c>
    </row>
    <row r="51" spans="1:8">
      <c r="A51" s="364">
        <v>61</v>
      </c>
      <c r="B51" s="363" t="s">
        <v>4801</v>
      </c>
      <c r="C51" s="349">
        <v>3000</v>
      </c>
      <c r="D51" s="349">
        <f>E51-C51</f>
        <v>0</v>
      </c>
      <c r="E51" s="341">
        <f>SUMIF('Unos rashoda i izdataka'!$Q$3:$Q$520,$A51,'Unos rashoda i izdataka'!J$3:J$520)+SUMIF('Unos rashoda P4'!$A$3:$A$511,$A51,'Unos rashoda P4'!H$3:H$511)</f>
        <v>3000</v>
      </c>
      <c r="F51" s="341">
        <f>SUMIF('Unos rashoda i izdataka'!$Q$3:$Q$520,$A51,'Unos rashoda i izdataka'!K$3:K$520)+SUMIF('Unos rashoda P4'!$A$3:$A$511,$A51,'Unos rashoda P4'!I$3:I$511)</f>
        <v>3300</v>
      </c>
      <c r="G51" s="341">
        <f>SUMIF('Unos rashoda i izdataka'!$Q$3:$Q$520,$A51,'Unos rashoda i izdataka'!L$3:L$520)+SUMIF('Unos rashoda P4'!$A$3:$A$511,$A51,'Unos rashoda P4'!J$3:J$511)</f>
        <v>3500</v>
      </c>
      <c r="H51" s="315" t="str">
        <f>'OPĆI DIO'!$C$1</f>
        <v>2410 SVEUČILIŠTE U SPLITU - PRIRODOSLOVNO - MATEMATIČKI FAKULTET</v>
      </c>
    </row>
    <row r="52" spans="1:8">
      <c r="A52" s="364">
        <v>63</v>
      </c>
      <c r="B52" s="363" t="s">
        <v>4802</v>
      </c>
      <c r="C52" s="349"/>
      <c r="D52" s="349"/>
      <c r="E52" s="341">
        <f>SUMIF('Unos rashoda i izdataka'!$Q$3:$Q$520,$A52,'Unos rashoda i izdataka'!J$3:J$520)+SUMIF('Unos rashoda P4'!$A$3:$A$511,$A52,'Unos rashoda P4'!H$3:H$511)</f>
        <v>0</v>
      </c>
      <c r="F52" s="341">
        <f>SUMIF('Unos rashoda i izdataka'!$Q$3:$Q$520,$A52,'Unos rashoda i izdataka'!K$3:K$520)+SUMIF('Unos rashoda P4'!$A$3:$A$511,$A52,'Unos rashoda P4'!I$3:I$511)</f>
        <v>0</v>
      </c>
      <c r="G52" s="341">
        <f>SUMIF('Unos rashoda i izdataka'!$Q$3:$Q$520,$A52,'Unos rashoda i izdataka'!L$3:L$520)+SUMIF('Unos rashoda P4'!$A$3:$A$511,$A52,'Unos rashoda P4'!J$3:J$511)</f>
        <v>0</v>
      </c>
      <c r="H52" s="315" t="str">
        <f>'OPĆI DIO'!$C$1</f>
        <v>2410 SVEUČILIŠTE U SPLITU - PRIRODOSLOVNO - MATEMATIČKI FAKULTET</v>
      </c>
    </row>
    <row r="53" spans="1:8" s="347" customFormat="1" ht="27.75" customHeight="1">
      <c r="A53" s="366">
        <v>7</v>
      </c>
      <c r="B53" s="360" t="s">
        <v>4803</v>
      </c>
      <c r="C53" s="309">
        <f>+C54</f>
        <v>0</v>
      </c>
      <c r="D53" s="309">
        <f t="shared" ref="D53:G53" si="17">+D54</f>
        <v>0</v>
      </c>
      <c r="E53" s="309">
        <f t="shared" si="17"/>
        <v>0</v>
      </c>
      <c r="F53" s="309">
        <f t="shared" si="17"/>
        <v>0</v>
      </c>
      <c r="G53" s="309">
        <f t="shared" si="17"/>
        <v>0</v>
      </c>
      <c r="H53" s="315" t="str">
        <f>'OPĆI DIO'!$C$1</f>
        <v>2410 SVEUČILIŠTE U SPLITU - PRIRODOSLOVNO - MATEMATIČKI FAKULTET</v>
      </c>
    </row>
    <row r="54" spans="1:8" ht="30">
      <c r="A54" s="364">
        <v>71</v>
      </c>
      <c r="B54" s="363" t="s">
        <v>4804</v>
      </c>
      <c r="C54" s="349"/>
      <c r="D54" s="349"/>
      <c r="E54" s="341">
        <f>SUMIF('Unos rashoda i izdataka'!$Q$3:$Q$520,$A54,'Unos rashoda i izdataka'!J$3:J$520)+SUMIF('Unos rashoda P4'!$A$3:$A$511,$A54,'Unos rashoda P4'!H$3:H$511)</f>
        <v>0</v>
      </c>
      <c r="F54" s="341">
        <f>SUMIF('Unos rashoda i izdataka'!$Q$3:$Q$520,$A54,'Unos rashoda i izdataka'!K$3:K$520)+SUMIF('Unos rashoda P4'!$A$3:$A$511,$A54,'Unos rashoda P4'!I$3:I$511)</f>
        <v>0</v>
      </c>
      <c r="G54" s="341">
        <f>SUMIF('Unos rashoda i izdataka'!$Q$3:$Q$520,$A54,'Unos rashoda i izdataka'!L$3:L$520)+SUMIF('Unos rashoda P4'!$A$3:$A$511,$A54,'Unos rashoda P4'!J$3:J$511)</f>
        <v>0</v>
      </c>
      <c r="H54" s="315" t="str">
        <f>'OPĆI DIO'!$C$1</f>
        <v>2410 SVEUČILIŠTE U SPLITU - PRIRODOSLOVNO - MATEMATIČKI FAKULTET</v>
      </c>
    </row>
  </sheetData>
  <sheetProtection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0" activePane="bottomRight" state="frozen"/>
      <selection pane="topRight" activeCell="B1" sqref="B1"/>
      <selection pane="bottomLeft" activeCell="A4" sqref="A4"/>
      <selection pane="bottomRight" activeCell="E71" sqref="E71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9" t="s">
        <v>3911</v>
      </c>
      <c r="B1" s="389"/>
      <c r="C1" s="389"/>
      <c r="D1" s="389"/>
      <c r="E1" s="389"/>
      <c r="F1" s="389"/>
      <c r="G1" s="38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4776</v>
      </c>
      <c r="D4" s="2" t="s">
        <v>4827</v>
      </c>
      <c r="E4" s="2" t="s">
        <v>4829</v>
      </c>
      <c r="F4" s="2" t="s">
        <v>4777</v>
      </c>
      <c r="G4" s="2" t="s">
        <v>4778</v>
      </c>
    </row>
    <row r="5" spans="1:192" s="354" customFormat="1" ht="28.5" customHeight="1">
      <c r="A5" s="352"/>
      <c r="B5" s="352" t="s">
        <v>3912</v>
      </c>
      <c r="C5" s="353">
        <f t="shared" ref="C5:D5" si="0">+C6+C15+C21+C28+C38+C45+C52+C59+C66+C75</f>
        <v>6865970</v>
      </c>
      <c r="D5" s="353">
        <f t="shared" si="0"/>
        <v>611211</v>
      </c>
      <c r="E5" s="353">
        <f>+E6+E15+E21+E28+E38+E45+E52+E59+E66+E75</f>
        <v>7477181</v>
      </c>
      <c r="F5" s="353">
        <f t="shared" ref="F5:G5" si="1">+F6+F15+F21+F28+F38+F45+F52+F59+F66+F75</f>
        <v>5912393</v>
      </c>
      <c r="G5" s="353">
        <f t="shared" si="1"/>
        <v>5760408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2410 SVEUČILIŠTE U SPLITU - PRIRODOSLOVNO - MATEMATIČKI FAKULTET</v>
      </c>
    </row>
    <row r="7" spans="1:192" ht="25.5">
      <c r="A7" s="225">
        <v>11</v>
      </c>
      <c r="B7" s="25" t="s">
        <v>3914</v>
      </c>
      <c r="C7" s="348"/>
      <c r="D7" s="348"/>
      <c r="E7" s="348">
        <f>SUMIF('Unos rashoda i izdataka'!$R$3:$R$520,'A.3 RASHODI FUNK'!$A7,'Unos rashoda i izdataka'!J$3:J$520)+SUMIF('Unos rashoda P4'!$T$3:$T$511,'A.3 RASHODI FUNK'!$A7,'Unos rashoda P4'!H$3:H$511)</f>
        <v>0</v>
      </c>
      <c r="F7" s="348">
        <f>SUMIF('Unos rashoda i izdataka'!$R$3:$R$520,'A.3 RASHODI FUNK'!$A7,'Unos rashoda i izdataka'!K$3:K$520)+SUMIF('Unos rashoda P4'!$T$3:$T$511,'A.3 RASHODI FUNK'!$A7,'Unos rashoda P4'!I$3:I$511)</f>
        <v>0</v>
      </c>
      <c r="G7" s="348">
        <f>SUMIF('Unos rashoda i izdataka'!$R$3:$R$520,'A.3 RASHODI FUNK'!$A7,'Unos rashoda i izdataka'!L$3:L$520)+SUMIF('Unos rashoda P4'!$T$3:$T$511,'A.3 RASHODI FUNK'!$A7,'Unos rashoda P4'!J$3:J$511)</f>
        <v>0</v>
      </c>
      <c r="H7" s="315" t="str">
        <f>'OPĆI DIO'!$C$1</f>
        <v>2410 SVEUČILIŠTE U SPLITU - PRIRODOSLOVNO - MATEMATIČKI FAKULTET</v>
      </c>
    </row>
    <row r="8" spans="1:192">
      <c r="A8" s="225">
        <v>12</v>
      </c>
      <c r="B8" s="25" t="s">
        <v>3915</v>
      </c>
      <c r="C8" s="348"/>
      <c r="D8" s="348"/>
      <c r="E8" s="348">
        <f>SUMIF('Unos rashoda i izdataka'!$R$3:$R$520,'A.3 RASHODI FUNK'!$A8,'Unos rashoda i izdataka'!J$3:J$520)+SUMIF('Unos rashoda P4'!$T$3:$T$511,'A.3 RASHODI FUNK'!$A8,'Unos rashoda P4'!H$3:H$511)</f>
        <v>0</v>
      </c>
      <c r="F8" s="348">
        <f>SUMIF('Unos rashoda i izdataka'!$R$3:$R$520,'A.3 RASHODI FUNK'!$A8,'Unos rashoda i izdataka'!K$3:K$520)+SUMIF('Unos rashoda P4'!$T$3:$T$511,'A.3 RASHODI FUNK'!$A8,'Unos rashoda P4'!I$3:I$511)</f>
        <v>0</v>
      </c>
      <c r="G8" s="348">
        <f>SUMIF('Unos rashoda i izdataka'!$R$3:$R$520,'A.3 RASHODI FUNK'!$A8,'Unos rashoda i izdataka'!L$3:L$520)+SUMIF('Unos rashoda P4'!$T$3:$T$511,'A.3 RASHODI FUNK'!$A8,'Unos rashoda P4'!J$3:J$511)</f>
        <v>0</v>
      </c>
      <c r="H8" s="315" t="str">
        <f>'OPĆI DIO'!$C$1</f>
        <v>2410 SVEUČILIŠTE U SPLITU - PRIRODOSLOVNO - MATEMATIČKI FAKULTET</v>
      </c>
    </row>
    <row r="9" spans="1:192">
      <c r="A9" s="225">
        <v>13</v>
      </c>
      <c r="B9" s="25" t="s">
        <v>3917</v>
      </c>
      <c r="C9" s="348"/>
      <c r="D9" s="348"/>
      <c r="E9" s="348">
        <f>SUMIF('Unos rashoda i izdataka'!$R$3:$R$520,'A.3 RASHODI FUNK'!$A9,'Unos rashoda i izdataka'!J$3:J$520)+SUMIF('Unos rashoda P4'!$T$3:$T$511,'A.3 RASHODI FUNK'!$A9,'Unos rashoda P4'!H$3:H$511)</f>
        <v>0</v>
      </c>
      <c r="F9" s="348">
        <f>SUMIF('Unos rashoda i izdataka'!$R$3:$R$520,'A.3 RASHODI FUNK'!$A9,'Unos rashoda i izdataka'!K$3:K$520)+SUMIF('Unos rashoda P4'!$T$3:$T$511,'A.3 RASHODI FUNK'!$A9,'Unos rashoda P4'!I$3:I$511)</f>
        <v>0</v>
      </c>
      <c r="G9" s="348">
        <f>SUMIF('Unos rashoda i izdataka'!$R$3:$R$520,'A.3 RASHODI FUNK'!$A9,'Unos rashoda i izdataka'!L$3:L$520)+SUMIF('Unos rashoda P4'!$T$3:$T$511,'A.3 RASHODI FUNK'!$A9,'Unos rashoda P4'!J$3:J$511)</f>
        <v>0</v>
      </c>
      <c r="H9" s="315" t="str">
        <f>'OPĆI DIO'!$C$1</f>
        <v>2410 SVEUČILIŠTE U SPLITU - PRIRODOSLOVNO - MATEMATIČKI FAKULTET</v>
      </c>
    </row>
    <row r="10" spans="1:192">
      <c r="A10" s="225">
        <v>14</v>
      </c>
      <c r="B10" s="25" t="s">
        <v>3967</v>
      </c>
      <c r="C10" s="348"/>
      <c r="D10" s="348"/>
      <c r="E10" s="348">
        <f>SUMIF('Unos rashoda i izdataka'!$R$3:$R$520,'A.3 RASHODI FUNK'!$A10,'Unos rashoda i izdataka'!J$3:J$520)+SUMIF('Unos rashoda P4'!$T$3:$T$511,'A.3 RASHODI FUNK'!$A10,'Unos rashoda P4'!H$3:H$511)</f>
        <v>0</v>
      </c>
      <c r="F10" s="348">
        <f>SUMIF('Unos rashoda i izdataka'!$R$3:$R$520,'A.3 RASHODI FUNK'!$A10,'Unos rashoda i izdataka'!K$3:K$520)+SUMIF('Unos rashoda P4'!$T$3:$T$511,'A.3 RASHODI FUNK'!$A10,'Unos rashoda P4'!I$3:I$511)</f>
        <v>0</v>
      </c>
      <c r="G10" s="348">
        <f>SUMIF('Unos rashoda i izdataka'!$R$3:$R$520,'A.3 RASHODI FUNK'!$A10,'Unos rashoda i izdataka'!L$3:L$520)+SUMIF('Unos rashoda P4'!$T$3:$T$511,'A.3 RASHODI FUNK'!$A10,'Unos rashoda P4'!J$3:J$511)</f>
        <v>0</v>
      </c>
      <c r="H10" s="315" t="str">
        <f>'OPĆI DIO'!$C$1</f>
        <v>2410 SVEUČILIŠTE U SPLITU - PRIRODOSLOVNO - MATEMATIČKI FAKULTET</v>
      </c>
    </row>
    <row r="11" spans="1:192">
      <c r="A11" s="225">
        <v>15</v>
      </c>
      <c r="B11" s="25" t="s">
        <v>3924</v>
      </c>
      <c r="C11" s="348"/>
      <c r="D11" s="348"/>
      <c r="E11" s="348">
        <f>SUMIF('Unos rashoda i izdataka'!$R$3:$R$520,'A.3 RASHODI FUNK'!$A11,'Unos rashoda i izdataka'!J$3:J$520)+SUMIF('Unos rashoda P4'!$T$3:$T$511,'A.3 RASHODI FUNK'!$A11,'Unos rashoda P4'!H$3:H$511)</f>
        <v>0</v>
      </c>
      <c r="F11" s="348">
        <f>SUMIF('Unos rashoda i izdataka'!$R$3:$R$520,'A.3 RASHODI FUNK'!$A11,'Unos rashoda i izdataka'!K$3:K$520)+SUMIF('Unos rashoda P4'!$T$3:$T$511,'A.3 RASHODI FUNK'!$A11,'Unos rashoda P4'!I$3:I$511)</f>
        <v>0</v>
      </c>
      <c r="G11" s="348">
        <f>SUMIF('Unos rashoda i izdataka'!$R$3:$R$520,'A.3 RASHODI FUNK'!$A11,'Unos rashoda i izdataka'!L$3:L$520)+SUMIF('Unos rashoda P4'!$T$3:$T$511,'A.3 RASHODI FUNK'!$A11,'Unos rashoda P4'!J$3:J$511)</f>
        <v>0</v>
      </c>
      <c r="H11" s="315" t="str">
        <f>'OPĆI DIO'!$C$1</f>
        <v>2410 SVEUČILIŠTE U SPLITU - PRIRODOSLOVNO - MATEMATIČKI FAKULTET</v>
      </c>
    </row>
    <row r="12" spans="1:192">
      <c r="A12" s="225">
        <v>16</v>
      </c>
      <c r="B12" s="25" t="s">
        <v>3968</v>
      </c>
      <c r="C12" s="348"/>
      <c r="D12" s="348"/>
      <c r="E12" s="348">
        <f>SUMIF('Unos rashoda i izdataka'!$R$3:$R$520,'A.3 RASHODI FUNK'!$A12,'Unos rashoda i izdataka'!J$3:J$520)+SUMIF('Unos rashoda P4'!$T$3:$T$511,'A.3 RASHODI FUNK'!$A12,'Unos rashoda P4'!H$3:H$511)</f>
        <v>0</v>
      </c>
      <c r="F12" s="348">
        <f>SUMIF('Unos rashoda i izdataka'!$R$3:$R$520,'A.3 RASHODI FUNK'!$A12,'Unos rashoda i izdataka'!K$3:K$520)+SUMIF('Unos rashoda P4'!$T$3:$T$511,'A.3 RASHODI FUNK'!$A12,'Unos rashoda P4'!I$3:I$511)</f>
        <v>0</v>
      </c>
      <c r="G12" s="348">
        <f>SUMIF('Unos rashoda i izdataka'!$R$3:$R$520,'A.3 RASHODI FUNK'!$A12,'Unos rashoda i izdataka'!L$3:L$520)+SUMIF('Unos rashoda P4'!$T$3:$T$511,'A.3 RASHODI FUNK'!$A12,'Unos rashoda P4'!J$3:J$511)</f>
        <v>0</v>
      </c>
      <c r="H12" s="315" t="str">
        <f>'OPĆI DIO'!$C$1</f>
        <v>2410 SVEUČILIŠTE U SPLITU - PRIRODOSLOVNO - MATEMATIČKI FAKULTET</v>
      </c>
    </row>
    <row r="13" spans="1:192">
      <c r="A13" s="225">
        <v>17</v>
      </c>
      <c r="B13" s="25" t="s">
        <v>3969</v>
      </c>
      <c r="C13" s="348"/>
      <c r="D13" s="348"/>
      <c r="E13" s="348">
        <f>SUMIF('Unos rashoda i izdataka'!$R$3:$R$520,'A.3 RASHODI FUNK'!$A13,'Unos rashoda i izdataka'!J$3:J$520)+SUMIF('Unos rashoda P4'!$T$3:$T$511,'A.3 RASHODI FUNK'!$A13,'Unos rashoda P4'!H$3:H$511)</f>
        <v>0</v>
      </c>
      <c r="F13" s="348">
        <f>SUMIF('Unos rashoda i izdataka'!$R$3:$R$520,'A.3 RASHODI FUNK'!$A13,'Unos rashoda i izdataka'!K$3:K$520)+SUMIF('Unos rashoda P4'!$T$3:$T$511,'A.3 RASHODI FUNK'!$A13,'Unos rashoda P4'!I$3:I$511)</f>
        <v>0</v>
      </c>
      <c r="G13" s="348">
        <f>SUMIF('Unos rashoda i izdataka'!$R$3:$R$520,'A.3 RASHODI FUNK'!$A13,'Unos rashoda i izdataka'!L$3:L$520)+SUMIF('Unos rashoda P4'!$T$3:$T$511,'A.3 RASHODI FUNK'!$A13,'Unos rashoda P4'!J$3:J$511)</f>
        <v>0</v>
      </c>
      <c r="H13" s="315" t="str">
        <f>'OPĆI DIO'!$C$1</f>
        <v>2410 SVEUČILIŠTE U SPLITU - PRIRODOSLOVNO - MATEMATIČKI FAKULTET</v>
      </c>
    </row>
    <row r="14" spans="1:192" ht="25.5">
      <c r="A14" s="225">
        <v>18</v>
      </c>
      <c r="B14" s="25" t="s">
        <v>3936</v>
      </c>
      <c r="C14" s="348"/>
      <c r="D14" s="348"/>
      <c r="E14" s="348">
        <f>SUMIF('Unos rashoda i izdataka'!$R$3:$R$520,'A.3 RASHODI FUNK'!$A14,'Unos rashoda i izdataka'!J$3:J$520)+SUMIF('Unos rashoda P4'!$T$3:$T$511,'A.3 RASHODI FUNK'!$A14,'Unos rashoda P4'!H$3:H$511)</f>
        <v>0</v>
      </c>
      <c r="F14" s="348">
        <f>SUMIF('Unos rashoda i izdataka'!$R$3:$R$520,'A.3 RASHODI FUNK'!$A14,'Unos rashoda i izdataka'!K$3:K$520)+SUMIF('Unos rashoda P4'!$T$3:$T$511,'A.3 RASHODI FUNK'!$A14,'Unos rashoda P4'!I$3:I$511)</f>
        <v>0</v>
      </c>
      <c r="G14" s="348">
        <f>SUMIF('Unos rashoda i izdataka'!$R$3:$R$520,'A.3 RASHODI FUNK'!$A14,'Unos rashoda i izdataka'!L$3:L$520)+SUMIF('Unos rashoda P4'!$T$3:$T$511,'A.3 RASHODI FUNK'!$A14,'Unos rashoda P4'!J$3:J$511)</f>
        <v>0</v>
      </c>
      <c r="H14" s="315" t="str">
        <f>'OPĆI DIO'!$C$1</f>
        <v>2410 SVEUČILIŠTE U SPLITU - PRIRODOSLOVNO - MATEMATIČKI FAKULTET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2410 SVEUČILIŠTE U SPLITU - PRIRODOSLOVNO - MATEMATIČKI FAKULTET</v>
      </c>
    </row>
    <row r="16" spans="1:192">
      <c r="A16" s="225">
        <v>21</v>
      </c>
      <c r="B16" s="25" t="s">
        <v>3971</v>
      </c>
      <c r="C16" s="348"/>
      <c r="D16" s="348"/>
      <c r="E16" s="348">
        <f>SUMIF('Unos rashoda i izdataka'!$R$3:$R$520,'A.3 RASHODI FUNK'!$A16,'Unos rashoda i izdataka'!J$3:J$520)+SUMIF('Unos rashoda P4'!$T$3:$T$511,'A.3 RASHODI FUNK'!$A16,'Unos rashoda P4'!H$3:H$511)</f>
        <v>0</v>
      </c>
      <c r="F16" s="348">
        <f>SUMIF('Unos rashoda i izdataka'!$R$3:$R$520,'A.3 RASHODI FUNK'!$A16,'Unos rashoda i izdataka'!K$3:K$520)+SUMIF('Unos rashoda P4'!$T$3:$T$511,'A.3 RASHODI FUNK'!$A16,'Unos rashoda P4'!I$3:I$511)</f>
        <v>0</v>
      </c>
      <c r="G16" s="348">
        <f>SUMIF('Unos rashoda i izdataka'!$R$3:$R$520,'A.3 RASHODI FUNK'!$A16,'Unos rashoda i izdataka'!L$3:L$520)+SUMIF('Unos rashoda P4'!$T$3:$T$511,'A.3 RASHODI FUNK'!$A16,'Unos rashoda P4'!J$3:J$511)</f>
        <v>0</v>
      </c>
      <c r="H16" s="315" t="str">
        <f>'OPĆI DIO'!$C$1</f>
        <v>2410 SVEUČILIŠTE U SPLITU - PRIRODOSLOVNO - MATEMATIČKI FAKULTET</v>
      </c>
    </row>
    <row r="17" spans="1:8">
      <c r="A17" s="225">
        <v>22</v>
      </c>
      <c r="B17" s="25" t="s">
        <v>3972</v>
      </c>
      <c r="C17" s="348"/>
      <c r="D17" s="348"/>
      <c r="E17" s="348">
        <f>SUMIF('Unos rashoda i izdataka'!$R$3:$R$520,'A.3 RASHODI FUNK'!$A17,'Unos rashoda i izdataka'!J$3:J$520)+SUMIF('Unos rashoda P4'!$T$3:$T$511,'A.3 RASHODI FUNK'!$A17,'Unos rashoda P4'!H$3:H$511)</f>
        <v>0</v>
      </c>
      <c r="F17" s="348">
        <f>SUMIF('Unos rashoda i izdataka'!$R$3:$R$520,'A.3 RASHODI FUNK'!$A17,'Unos rashoda i izdataka'!K$3:K$520)+SUMIF('Unos rashoda P4'!$T$3:$T$511,'A.3 RASHODI FUNK'!$A17,'Unos rashoda P4'!I$3:I$511)</f>
        <v>0</v>
      </c>
      <c r="G17" s="348">
        <f>SUMIF('Unos rashoda i izdataka'!$R$3:$R$520,'A.3 RASHODI FUNK'!$A17,'Unos rashoda i izdataka'!L$3:L$520)+SUMIF('Unos rashoda P4'!$T$3:$T$511,'A.3 RASHODI FUNK'!$A17,'Unos rashoda P4'!J$3:J$511)</f>
        <v>0</v>
      </c>
      <c r="H17" s="315" t="str">
        <f>'OPĆI DIO'!$C$1</f>
        <v>2410 SVEUČILIŠTE U SPLITU - PRIRODOSLOVNO - MATEMATIČKI FAKULTET</v>
      </c>
    </row>
    <row r="18" spans="1:8">
      <c r="A18" s="225">
        <v>23</v>
      </c>
      <c r="B18" s="25" t="s">
        <v>3973</v>
      </c>
      <c r="C18" s="348"/>
      <c r="D18" s="348"/>
      <c r="E18" s="348">
        <f>SUMIF('Unos rashoda i izdataka'!$R$3:$R$520,'A.3 RASHODI FUNK'!$A18,'Unos rashoda i izdataka'!J$3:J$520)+SUMIF('Unos rashoda P4'!$T$3:$T$511,'A.3 RASHODI FUNK'!$A18,'Unos rashoda P4'!H$3:H$511)</f>
        <v>0</v>
      </c>
      <c r="F18" s="348">
        <f>SUMIF('Unos rashoda i izdataka'!$R$3:$R$520,'A.3 RASHODI FUNK'!$A18,'Unos rashoda i izdataka'!K$3:K$520)+SUMIF('Unos rashoda P4'!$T$3:$T$511,'A.3 RASHODI FUNK'!$A18,'Unos rashoda P4'!I$3:I$511)</f>
        <v>0</v>
      </c>
      <c r="G18" s="348">
        <f>SUMIF('Unos rashoda i izdataka'!$R$3:$R$520,'A.3 RASHODI FUNK'!$A18,'Unos rashoda i izdataka'!L$3:L$520)+SUMIF('Unos rashoda P4'!$T$3:$T$511,'A.3 RASHODI FUNK'!$A18,'Unos rashoda P4'!J$3:J$511)</f>
        <v>0</v>
      </c>
      <c r="H18" s="315" t="str">
        <f>'OPĆI DIO'!$C$1</f>
        <v>2410 SVEUČILIŠTE U SPLITU - PRIRODOSLOVNO - MATEMATIČKI FAKULTET</v>
      </c>
    </row>
    <row r="19" spans="1:8">
      <c r="A19" s="225">
        <v>24</v>
      </c>
      <c r="B19" s="25" t="s">
        <v>3974</v>
      </c>
      <c r="C19" s="348"/>
      <c r="D19" s="348"/>
      <c r="E19" s="348">
        <f>SUMIF('Unos rashoda i izdataka'!$R$3:$R$520,'A.3 RASHODI FUNK'!$A19,'Unos rashoda i izdataka'!J$3:J$520)+SUMIF('Unos rashoda P4'!$T$3:$T$511,'A.3 RASHODI FUNK'!$A19,'Unos rashoda P4'!H$3:H$511)</f>
        <v>0</v>
      </c>
      <c r="F19" s="348">
        <f>SUMIF('Unos rashoda i izdataka'!$R$3:$R$520,'A.3 RASHODI FUNK'!$A19,'Unos rashoda i izdataka'!K$3:K$520)+SUMIF('Unos rashoda P4'!$T$3:$T$511,'A.3 RASHODI FUNK'!$A19,'Unos rashoda P4'!I$3:I$511)</f>
        <v>0</v>
      </c>
      <c r="G19" s="348">
        <f>SUMIF('Unos rashoda i izdataka'!$R$3:$R$520,'A.3 RASHODI FUNK'!$A19,'Unos rashoda i izdataka'!L$3:L$520)+SUMIF('Unos rashoda P4'!$T$3:$T$511,'A.3 RASHODI FUNK'!$A19,'Unos rashoda P4'!J$3:J$511)</f>
        <v>0</v>
      </c>
      <c r="H19" s="315" t="str">
        <f>'OPĆI DIO'!$C$1</f>
        <v>2410 SVEUČILIŠTE U SPLITU - PRIRODOSLOVNO - MATEMATIČKI FAKULTET</v>
      </c>
    </row>
    <row r="20" spans="1:8">
      <c r="A20" s="225">
        <v>25</v>
      </c>
      <c r="B20" s="25" t="s">
        <v>3975</v>
      </c>
      <c r="C20" s="348"/>
      <c r="D20" s="348"/>
      <c r="E20" s="348">
        <f>SUMIF('Unos rashoda i izdataka'!$R$3:$R$520,'A.3 RASHODI FUNK'!$A20,'Unos rashoda i izdataka'!J$3:J$520)+SUMIF('Unos rashoda P4'!$T$3:$T$511,'A.3 RASHODI FUNK'!$A20,'Unos rashoda P4'!H$3:H$511)</f>
        <v>0</v>
      </c>
      <c r="F20" s="348">
        <f>SUMIF('Unos rashoda i izdataka'!$R$3:$R$520,'A.3 RASHODI FUNK'!$A20,'Unos rashoda i izdataka'!K$3:K$520)+SUMIF('Unos rashoda P4'!$T$3:$T$511,'A.3 RASHODI FUNK'!$A20,'Unos rashoda P4'!I$3:I$511)</f>
        <v>0</v>
      </c>
      <c r="G20" s="348">
        <f>SUMIF('Unos rashoda i izdataka'!$R$3:$R$520,'A.3 RASHODI FUNK'!$A20,'Unos rashoda i izdataka'!L$3:L$520)+SUMIF('Unos rashoda P4'!$T$3:$T$511,'A.3 RASHODI FUNK'!$A20,'Unos rashoda P4'!J$3:J$511)</f>
        <v>0</v>
      </c>
      <c r="H20" s="315" t="str">
        <f>'OPĆI DIO'!$C$1</f>
        <v>2410 SVEUČILIŠTE U SPLITU - PRIRODOSLOVNO - MATEMATIČKI FAKULTET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2410 SVEUČILIŠTE U SPLITU - PRIRODOSLOVNO - MATEMATIČKI FAKULTET</v>
      </c>
    </row>
    <row r="22" spans="1:8">
      <c r="A22" s="225">
        <v>31</v>
      </c>
      <c r="B22" s="25" t="s">
        <v>3977</v>
      </c>
      <c r="C22" s="348"/>
      <c r="D22" s="348"/>
      <c r="E22" s="348">
        <f>SUMIF('Unos rashoda i izdataka'!$R$3:$R$520,'A.3 RASHODI FUNK'!$A22,'Unos rashoda i izdataka'!J$3:J$520)+SUMIF('Unos rashoda P4'!$T$3:$T$511,'A.3 RASHODI FUNK'!$A22,'Unos rashoda P4'!H$3:H$511)</f>
        <v>0</v>
      </c>
      <c r="F22" s="348">
        <f>SUMIF('Unos rashoda i izdataka'!$R$3:$R$520,'A.3 RASHODI FUNK'!$A22,'Unos rashoda i izdataka'!K$3:K$520)+SUMIF('Unos rashoda P4'!$T$3:$T$511,'A.3 RASHODI FUNK'!$A22,'Unos rashoda P4'!I$3:I$511)</f>
        <v>0</v>
      </c>
      <c r="G22" s="348">
        <f>SUMIF('Unos rashoda i izdataka'!$R$3:$R$520,'A.3 RASHODI FUNK'!$A22,'Unos rashoda i izdataka'!L$3:L$520)+SUMIF('Unos rashoda P4'!$T$3:$T$511,'A.3 RASHODI FUNK'!$A22,'Unos rashoda P4'!J$3:J$511)</f>
        <v>0</v>
      </c>
      <c r="H22" s="315" t="str">
        <f>'OPĆI DIO'!$C$1</f>
        <v>2410 SVEUČILIŠTE U SPLITU - PRIRODOSLOVNO - MATEMATIČKI FAKULTET</v>
      </c>
    </row>
    <row r="23" spans="1:8">
      <c r="A23" s="225">
        <v>32</v>
      </c>
      <c r="B23" s="25" t="s">
        <v>3978</v>
      </c>
      <c r="C23" s="348"/>
      <c r="D23" s="348"/>
      <c r="E23" s="348">
        <f>SUMIF('Unos rashoda i izdataka'!$R$3:$R$520,'A.3 RASHODI FUNK'!$A23,'Unos rashoda i izdataka'!J$3:J$520)+SUMIF('Unos rashoda P4'!$T$3:$T$511,'A.3 RASHODI FUNK'!$A23,'Unos rashoda P4'!H$3:H$511)</f>
        <v>0</v>
      </c>
      <c r="F23" s="348">
        <f>SUMIF('Unos rashoda i izdataka'!$R$3:$R$520,'A.3 RASHODI FUNK'!$A23,'Unos rashoda i izdataka'!K$3:K$520)+SUMIF('Unos rashoda P4'!$T$3:$T$511,'A.3 RASHODI FUNK'!$A23,'Unos rashoda P4'!I$3:I$511)</f>
        <v>0</v>
      </c>
      <c r="G23" s="348">
        <f>SUMIF('Unos rashoda i izdataka'!$R$3:$R$520,'A.3 RASHODI FUNK'!$A23,'Unos rashoda i izdataka'!L$3:L$520)+SUMIF('Unos rashoda P4'!$T$3:$T$511,'A.3 RASHODI FUNK'!$A23,'Unos rashoda P4'!J$3:J$511)</f>
        <v>0</v>
      </c>
      <c r="H23" s="315" t="str">
        <f>'OPĆI DIO'!$C$1</f>
        <v>2410 SVEUČILIŠTE U SPLITU - PRIRODOSLOVNO - MATEMATIČKI FAKULTET</v>
      </c>
    </row>
    <row r="24" spans="1:8">
      <c r="A24" s="225">
        <v>33</v>
      </c>
      <c r="B24" s="25" t="s">
        <v>3979</v>
      </c>
      <c r="C24" s="348"/>
      <c r="D24" s="348"/>
      <c r="E24" s="348">
        <f>SUMIF('Unos rashoda i izdataka'!$R$3:$R$520,'A.3 RASHODI FUNK'!$A24,'Unos rashoda i izdataka'!J$3:J$520)+SUMIF('Unos rashoda P4'!$T$3:$T$511,'A.3 RASHODI FUNK'!$A24,'Unos rashoda P4'!H$3:H$511)</f>
        <v>0</v>
      </c>
      <c r="F24" s="348">
        <f>SUMIF('Unos rashoda i izdataka'!$R$3:$R$520,'A.3 RASHODI FUNK'!$A24,'Unos rashoda i izdataka'!K$3:K$520)+SUMIF('Unos rashoda P4'!$T$3:$T$511,'A.3 RASHODI FUNK'!$A24,'Unos rashoda P4'!I$3:I$511)</f>
        <v>0</v>
      </c>
      <c r="G24" s="348">
        <f>SUMIF('Unos rashoda i izdataka'!$R$3:$R$520,'A.3 RASHODI FUNK'!$A24,'Unos rashoda i izdataka'!L$3:L$520)+SUMIF('Unos rashoda P4'!$T$3:$T$511,'A.3 RASHODI FUNK'!$A24,'Unos rashoda P4'!J$3:J$511)</f>
        <v>0</v>
      </c>
      <c r="H24" s="315" t="str">
        <f>'OPĆI DIO'!$C$1</f>
        <v>2410 SVEUČILIŠTE U SPLITU - PRIRODOSLOVNO - MATEMATIČKI FAKULTET</v>
      </c>
    </row>
    <row r="25" spans="1:8">
      <c r="A25" s="225">
        <v>34</v>
      </c>
      <c r="B25" s="25" t="s">
        <v>3980</v>
      </c>
      <c r="C25" s="348"/>
      <c r="D25" s="348"/>
      <c r="E25" s="348">
        <f>SUMIF('Unos rashoda i izdataka'!$R$3:$R$520,'A.3 RASHODI FUNK'!$A25,'Unos rashoda i izdataka'!J$3:J$520)+SUMIF('Unos rashoda P4'!$T$3:$T$511,'A.3 RASHODI FUNK'!$A25,'Unos rashoda P4'!H$3:H$511)</f>
        <v>0</v>
      </c>
      <c r="F25" s="348">
        <f>SUMIF('Unos rashoda i izdataka'!$R$3:$R$520,'A.3 RASHODI FUNK'!$A25,'Unos rashoda i izdataka'!K$3:K$520)+SUMIF('Unos rashoda P4'!$T$3:$T$511,'A.3 RASHODI FUNK'!$A25,'Unos rashoda P4'!I$3:I$511)</f>
        <v>0</v>
      </c>
      <c r="G25" s="348">
        <f>SUMIF('Unos rashoda i izdataka'!$R$3:$R$520,'A.3 RASHODI FUNK'!$A25,'Unos rashoda i izdataka'!L$3:L$520)+SUMIF('Unos rashoda P4'!$T$3:$T$511,'A.3 RASHODI FUNK'!$A25,'Unos rashoda P4'!J$3:J$511)</f>
        <v>0</v>
      </c>
      <c r="H25" s="315" t="str">
        <f>'OPĆI DIO'!$C$1</f>
        <v>2410 SVEUČILIŠTE U SPLITU - PRIRODOSLOVNO - MATEMATIČKI FAKULTET</v>
      </c>
    </row>
    <row r="26" spans="1:8">
      <c r="A26" s="225">
        <v>35</v>
      </c>
      <c r="B26" s="25" t="s">
        <v>3981</v>
      </c>
      <c r="C26" s="348"/>
      <c r="D26" s="348"/>
      <c r="E26" s="348">
        <f>SUMIF('Unos rashoda i izdataka'!$R$3:$R$520,'A.3 RASHODI FUNK'!$A26,'Unos rashoda i izdataka'!J$3:J$520)+SUMIF('Unos rashoda P4'!$T$3:$T$511,'A.3 RASHODI FUNK'!$A26,'Unos rashoda P4'!H$3:H$511)</f>
        <v>0</v>
      </c>
      <c r="F26" s="348">
        <f>SUMIF('Unos rashoda i izdataka'!$R$3:$R$520,'A.3 RASHODI FUNK'!$A26,'Unos rashoda i izdataka'!K$3:K$520)+SUMIF('Unos rashoda P4'!$T$3:$T$511,'A.3 RASHODI FUNK'!$A26,'Unos rashoda P4'!I$3:I$511)</f>
        <v>0</v>
      </c>
      <c r="G26" s="348">
        <f>SUMIF('Unos rashoda i izdataka'!$R$3:$R$520,'A.3 RASHODI FUNK'!$A26,'Unos rashoda i izdataka'!L$3:L$520)+SUMIF('Unos rashoda P4'!$T$3:$T$511,'A.3 RASHODI FUNK'!$A26,'Unos rashoda P4'!J$3:J$511)</f>
        <v>0</v>
      </c>
      <c r="H26" s="315" t="str">
        <f>'OPĆI DIO'!$C$1</f>
        <v>2410 SVEUČILIŠTE U SPLITU - PRIRODOSLOVNO - MATEMATIČKI FAKULTET</v>
      </c>
    </row>
    <row r="27" spans="1:8" ht="25.5">
      <c r="A27" s="225">
        <v>36</v>
      </c>
      <c r="B27" s="25" t="s">
        <v>3982</v>
      </c>
      <c r="C27" s="348"/>
      <c r="D27" s="348"/>
      <c r="E27" s="348">
        <f>SUMIF('Unos rashoda i izdataka'!$R$3:$R$520,'A.3 RASHODI FUNK'!$A27,'Unos rashoda i izdataka'!J$3:J$520)+SUMIF('Unos rashoda P4'!$T$3:$T$511,'A.3 RASHODI FUNK'!$A27,'Unos rashoda P4'!H$3:H$511)</f>
        <v>0</v>
      </c>
      <c r="F27" s="348">
        <f>SUMIF('Unos rashoda i izdataka'!$R$3:$R$520,'A.3 RASHODI FUNK'!$A27,'Unos rashoda i izdataka'!K$3:K$520)+SUMIF('Unos rashoda P4'!$T$3:$T$511,'A.3 RASHODI FUNK'!$A27,'Unos rashoda P4'!I$3:I$511)</f>
        <v>0</v>
      </c>
      <c r="G27" s="348">
        <f>SUMIF('Unos rashoda i izdataka'!$R$3:$R$520,'A.3 RASHODI FUNK'!$A27,'Unos rashoda i izdataka'!L$3:L$520)+SUMIF('Unos rashoda P4'!$T$3:$T$511,'A.3 RASHODI FUNK'!$A27,'Unos rashoda P4'!J$3:J$511)</f>
        <v>0</v>
      </c>
      <c r="H27" s="315" t="str">
        <f>'OPĆI DIO'!$C$1</f>
        <v>2410 SVEUČILIŠTE U SPLITU - PRIRODOSLOVNO - MATEMATIČKI FAKULTET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2410 SVEUČILIŠTE U SPLITU - PRIRODOSLOVNO - MATEMATIČKI FAKULTET</v>
      </c>
    </row>
    <row r="29" spans="1:8">
      <c r="A29" s="225">
        <v>41</v>
      </c>
      <c r="B29" s="25" t="s">
        <v>3984</v>
      </c>
      <c r="C29" s="348"/>
      <c r="D29" s="348"/>
      <c r="E29" s="348">
        <f>SUMIF('Unos rashoda i izdataka'!$R$3:$R$520,'A.3 RASHODI FUNK'!$A29,'Unos rashoda i izdataka'!J$3:J$520)+SUMIF('Unos rashoda P4'!$T$3:$T$511,'A.3 RASHODI FUNK'!$A29,'Unos rashoda P4'!H$3:H$511)</f>
        <v>0</v>
      </c>
      <c r="F29" s="348">
        <f>SUMIF('Unos rashoda i izdataka'!$R$3:$R$520,'A.3 RASHODI FUNK'!$A29,'Unos rashoda i izdataka'!K$3:K$520)+SUMIF('Unos rashoda P4'!$T$3:$T$511,'A.3 RASHODI FUNK'!$A29,'Unos rashoda P4'!I$3:I$511)</f>
        <v>0</v>
      </c>
      <c r="G29" s="348">
        <f>SUMIF('Unos rashoda i izdataka'!$R$3:$R$520,'A.3 RASHODI FUNK'!$A29,'Unos rashoda i izdataka'!L$3:L$520)+SUMIF('Unos rashoda P4'!$T$3:$T$511,'A.3 RASHODI FUNK'!$A29,'Unos rashoda P4'!J$3:J$511)</f>
        <v>0</v>
      </c>
      <c r="H29" s="315" t="str">
        <f>'OPĆI DIO'!$C$1</f>
        <v>2410 SVEUČILIŠTE U SPLITU - PRIRODOSLOVNO - MATEMATIČKI FAKULTET</v>
      </c>
    </row>
    <row r="30" spans="1:8">
      <c r="A30" s="225">
        <v>42</v>
      </c>
      <c r="B30" s="25" t="s">
        <v>3985</v>
      </c>
      <c r="C30" s="348"/>
      <c r="D30" s="348"/>
      <c r="E30" s="348">
        <f>SUMIF('Unos rashoda i izdataka'!$R$3:$R$520,'A.3 RASHODI FUNK'!$A30,'Unos rashoda i izdataka'!J$3:J$520)+SUMIF('Unos rashoda P4'!$T$3:$T$511,'A.3 RASHODI FUNK'!$A30,'Unos rashoda P4'!H$3:H$511)</f>
        <v>0</v>
      </c>
      <c r="F30" s="348">
        <f>SUMIF('Unos rashoda i izdataka'!$R$3:$R$520,'A.3 RASHODI FUNK'!$A30,'Unos rashoda i izdataka'!K$3:K$520)+SUMIF('Unos rashoda P4'!$T$3:$T$511,'A.3 RASHODI FUNK'!$A30,'Unos rashoda P4'!I$3:I$511)</f>
        <v>0</v>
      </c>
      <c r="G30" s="348">
        <f>SUMIF('Unos rashoda i izdataka'!$R$3:$R$520,'A.3 RASHODI FUNK'!$A30,'Unos rashoda i izdataka'!L$3:L$520)+SUMIF('Unos rashoda P4'!$T$3:$T$511,'A.3 RASHODI FUNK'!$A30,'Unos rashoda P4'!J$3:J$511)</f>
        <v>0</v>
      </c>
      <c r="H30" s="315" t="str">
        <f>'OPĆI DIO'!$C$1</f>
        <v>2410 SVEUČILIŠTE U SPLITU - PRIRODOSLOVNO - MATEMATIČKI FAKULTET</v>
      </c>
    </row>
    <row r="31" spans="1:8">
      <c r="A31" s="225">
        <v>43</v>
      </c>
      <c r="B31" s="25" t="s">
        <v>3986</v>
      </c>
      <c r="C31" s="348"/>
      <c r="D31" s="348"/>
      <c r="E31" s="348">
        <f>SUMIF('Unos rashoda i izdataka'!$R$3:$R$520,'A.3 RASHODI FUNK'!$A31,'Unos rashoda i izdataka'!J$3:J$520)+SUMIF('Unos rashoda P4'!$T$3:$T$511,'A.3 RASHODI FUNK'!$A31,'Unos rashoda P4'!H$3:H$511)</f>
        <v>0</v>
      </c>
      <c r="F31" s="348">
        <f>SUMIF('Unos rashoda i izdataka'!$R$3:$R$520,'A.3 RASHODI FUNK'!$A31,'Unos rashoda i izdataka'!K$3:K$520)+SUMIF('Unos rashoda P4'!$T$3:$T$511,'A.3 RASHODI FUNK'!$A31,'Unos rashoda P4'!I$3:I$511)</f>
        <v>0</v>
      </c>
      <c r="G31" s="348">
        <f>SUMIF('Unos rashoda i izdataka'!$R$3:$R$520,'A.3 RASHODI FUNK'!$A31,'Unos rashoda i izdataka'!L$3:L$520)+SUMIF('Unos rashoda P4'!$T$3:$T$511,'A.3 RASHODI FUNK'!$A31,'Unos rashoda P4'!J$3:J$511)</f>
        <v>0</v>
      </c>
      <c r="H31" s="315" t="str">
        <f>'OPĆI DIO'!$C$1</f>
        <v>2410 SVEUČILIŠTE U SPLITU - PRIRODOSLOVNO - MATEMATIČKI FAKULTET</v>
      </c>
    </row>
    <row r="32" spans="1:8">
      <c r="A32" s="225">
        <v>44</v>
      </c>
      <c r="B32" s="25" t="s">
        <v>3987</v>
      </c>
      <c r="C32" s="348"/>
      <c r="D32" s="348"/>
      <c r="E32" s="348">
        <f>SUMIF('Unos rashoda i izdataka'!$R$3:$R$520,'A.3 RASHODI FUNK'!$A32,'Unos rashoda i izdataka'!J$3:J$520)+SUMIF('Unos rashoda P4'!$T$3:$T$511,'A.3 RASHODI FUNK'!$A32,'Unos rashoda P4'!H$3:H$511)</f>
        <v>0</v>
      </c>
      <c r="F32" s="348">
        <f>SUMIF('Unos rashoda i izdataka'!$R$3:$R$520,'A.3 RASHODI FUNK'!$A32,'Unos rashoda i izdataka'!K$3:K$520)+SUMIF('Unos rashoda P4'!$T$3:$T$511,'A.3 RASHODI FUNK'!$A32,'Unos rashoda P4'!I$3:I$511)</f>
        <v>0</v>
      </c>
      <c r="G32" s="348">
        <f>SUMIF('Unos rashoda i izdataka'!$R$3:$R$520,'A.3 RASHODI FUNK'!$A32,'Unos rashoda i izdataka'!L$3:L$520)+SUMIF('Unos rashoda P4'!$T$3:$T$511,'A.3 RASHODI FUNK'!$A32,'Unos rashoda P4'!J$3:J$511)</f>
        <v>0</v>
      </c>
      <c r="H32" s="315" t="str">
        <f>'OPĆI DIO'!$C$1</f>
        <v>2410 SVEUČILIŠTE U SPLITU - PRIRODOSLOVNO - MATEMATIČKI FAKULTET</v>
      </c>
    </row>
    <row r="33" spans="1:8">
      <c r="A33" s="225">
        <v>45</v>
      </c>
      <c r="B33" s="25" t="s">
        <v>3988</v>
      </c>
      <c r="C33" s="348"/>
      <c r="D33" s="348"/>
      <c r="E33" s="348">
        <f>SUMIF('Unos rashoda i izdataka'!$R$3:$R$520,'A.3 RASHODI FUNK'!$A33,'Unos rashoda i izdataka'!J$3:J$520)+SUMIF('Unos rashoda P4'!$T$3:$T$511,'A.3 RASHODI FUNK'!$A33,'Unos rashoda P4'!H$3:H$511)</f>
        <v>0</v>
      </c>
      <c r="F33" s="348">
        <f>SUMIF('Unos rashoda i izdataka'!$R$3:$R$520,'A.3 RASHODI FUNK'!$A33,'Unos rashoda i izdataka'!K$3:K$520)+SUMIF('Unos rashoda P4'!$T$3:$T$511,'A.3 RASHODI FUNK'!$A33,'Unos rashoda P4'!I$3:I$511)</f>
        <v>0</v>
      </c>
      <c r="G33" s="348">
        <f>SUMIF('Unos rashoda i izdataka'!$R$3:$R$520,'A.3 RASHODI FUNK'!$A33,'Unos rashoda i izdataka'!L$3:L$520)+SUMIF('Unos rashoda P4'!$T$3:$T$511,'A.3 RASHODI FUNK'!$A33,'Unos rashoda P4'!J$3:J$511)</f>
        <v>0</v>
      </c>
      <c r="H33" s="315" t="str">
        <f>'OPĆI DIO'!$C$1</f>
        <v>2410 SVEUČILIŠTE U SPLITU - PRIRODOSLOVNO - MATEMATIČKI FAKULTET</v>
      </c>
    </row>
    <row r="34" spans="1:8">
      <c r="A34" s="225">
        <v>46</v>
      </c>
      <c r="B34" s="25" t="s">
        <v>3946</v>
      </c>
      <c r="C34" s="348"/>
      <c r="D34" s="348"/>
      <c r="E34" s="348">
        <f>SUMIF('Unos rashoda i izdataka'!$R$3:$R$520,'A.3 RASHODI FUNK'!$A34,'Unos rashoda i izdataka'!J$3:J$520)+SUMIF('Unos rashoda P4'!$T$3:$T$511,'A.3 RASHODI FUNK'!$A34,'Unos rashoda P4'!H$3:H$511)</f>
        <v>0</v>
      </c>
      <c r="F34" s="348">
        <f>SUMIF('Unos rashoda i izdataka'!$R$3:$R$520,'A.3 RASHODI FUNK'!$A34,'Unos rashoda i izdataka'!K$3:K$520)+SUMIF('Unos rashoda P4'!$T$3:$T$511,'A.3 RASHODI FUNK'!$A34,'Unos rashoda P4'!I$3:I$511)</f>
        <v>0</v>
      </c>
      <c r="G34" s="348">
        <f>SUMIF('Unos rashoda i izdataka'!$R$3:$R$520,'A.3 RASHODI FUNK'!$A34,'Unos rashoda i izdataka'!L$3:L$520)+SUMIF('Unos rashoda P4'!$T$3:$T$511,'A.3 RASHODI FUNK'!$A34,'Unos rashoda P4'!J$3:J$511)</f>
        <v>0</v>
      </c>
      <c r="H34" s="315" t="str">
        <f>'OPĆI DIO'!$C$1</f>
        <v>2410 SVEUČILIŠTE U SPLITU - PRIRODOSLOVNO - MATEMATIČKI FAKULTET</v>
      </c>
    </row>
    <row r="35" spans="1:8">
      <c r="A35" s="225">
        <v>47</v>
      </c>
      <c r="B35" s="25" t="s">
        <v>3989</v>
      </c>
      <c r="C35" s="348"/>
      <c r="D35" s="348"/>
      <c r="E35" s="348">
        <f>SUMIF('Unos rashoda i izdataka'!$R$3:$R$520,'A.3 RASHODI FUNK'!$A35,'Unos rashoda i izdataka'!J$3:J$520)+SUMIF('Unos rashoda P4'!$T$3:$T$511,'A.3 RASHODI FUNK'!$A35,'Unos rashoda P4'!H$3:H$511)</f>
        <v>0</v>
      </c>
      <c r="F35" s="348">
        <f>SUMIF('Unos rashoda i izdataka'!$R$3:$R$520,'A.3 RASHODI FUNK'!$A35,'Unos rashoda i izdataka'!K$3:K$520)+SUMIF('Unos rashoda P4'!$T$3:$T$511,'A.3 RASHODI FUNK'!$A35,'Unos rashoda P4'!I$3:I$511)</f>
        <v>0</v>
      </c>
      <c r="G35" s="348">
        <f>SUMIF('Unos rashoda i izdataka'!$R$3:$R$520,'A.3 RASHODI FUNK'!$A35,'Unos rashoda i izdataka'!L$3:L$520)+SUMIF('Unos rashoda P4'!$T$3:$T$511,'A.3 RASHODI FUNK'!$A35,'Unos rashoda P4'!J$3:J$511)</f>
        <v>0</v>
      </c>
      <c r="H35" s="315" t="str">
        <f>'OPĆI DIO'!$C$1</f>
        <v>2410 SVEUČILIŠTE U SPLITU - PRIRODOSLOVNO - MATEMATIČKI FAKULTET</v>
      </c>
    </row>
    <row r="36" spans="1:8">
      <c r="A36" s="225">
        <v>48</v>
      </c>
      <c r="B36" s="25" t="s">
        <v>3990</v>
      </c>
      <c r="C36" s="348"/>
      <c r="D36" s="348"/>
      <c r="E36" s="348">
        <f>SUMIF('Unos rashoda i izdataka'!$R$3:$R$520,'A.3 RASHODI FUNK'!$A36,'Unos rashoda i izdataka'!J$3:J$520)+SUMIF('Unos rashoda P4'!$T$3:$T$511,'A.3 RASHODI FUNK'!$A36,'Unos rashoda P4'!H$3:H$511)</f>
        <v>0</v>
      </c>
      <c r="F36" s="348">
        <f>SUMIF('Unos rashoda i izdataka'!$R$3:$R$520,'A.3 RASHODI FUNK'!$A36,'Unos rashoda i izdataka'!K$3:K$520)+SUMIF('Unos rashoda P4'!$T$3:$T$511,'A.3 RASHODI FUNK'!$A36,'Unos rashoda P4'!I$3:I$511)</f>
        <v>0</v>
      </c>
      <c r="G36" s="348">
        <f>SUMIF('Unos rashoda i izdataka'!$R$3:$R$520,'A.3 RASHODI FUNK'!$A36,'Unos rashoda i izdataka'!L$3:L$520)+SUMIF('Unos rashoda P4'!$T$3:$T$511,'A.3 RASHODI FUNK'!$A36,'Unos rashoda P4'!J$3:J$511)</f>
        <v>0</v>
      </c>
      <c r="H36" s="315" t="str">
        <f>'OPĆI DIO'!$C$1</f>
        <v>2410 SVEUČILIŠTE U SPLITU - PRIRODOSLOVNO - MATEMATIČKI FAKULTET</v>
      </c>
    </row>
    <row r="37" spans="1:8">
      <c r="A37" s="225">
        <v>49</v>
      </c>
      <c r="B37" s="25" t="s">
        <v>3991</v>
      </c>
      <c r="C37" s="348"/>
      <c r="D37" s="348"/>
      <c r="E37" s="348">
        <f>SUMIF('Unos rashoda i izdataka'!$R$3:$R$520,'A.3 RASHODI FUNK'!$A37,'Unos rashoda i izdataka'!J$3:J$520)+SUMIF('Unos rashoda P4'!$T$3:$T$511,'A.3 RASHODI FUNK'!$A37,'Unos rashoda P4'!H$3:H$511)</f>
        <v>0</v>
      </c>
      <c r="F37" s="348">
        <f>SUMIF('Unos rashoda i izdataka'!$R$3:$R$520,'A.3 RASHODI FUNK'!$A37,'Unos rashoda i izdataka'!K$3:K$520)+SUMIF('Unos rashoda P4'!$T$3:$T$511,'A.3 RASHODI FUNK'!$A37,'Unos rashoda P4'!I$3:I$511)</f>
        <v>0</v>
      </c>
      <c r="G37" s="348">
        <f>SUMIF('Unos rashoda i izdataka'!$R$3:$R$520,'A.3 RASHODI FUNK'!$A37,'Unos rashoda i izdataka'!L$3:L$520)+SUMIF('Unos rashoda P4'!$T$3:$T$511,'A.3 RASHODI FUNK'!$A37,'Unos rashoda P4'!J$3:J$511)</f>
        <v>0</v>
      </c>
      <c r="H37" s="315" t="str">
        <f>'OPĆI DIO'!$C$1</f>
        <v>2410 SVEUČILIŠTE U SPLITU - PRIRODOSLOVNO - MATEMATIČKI FAKULTET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2410 SVEUČILIŠTE U SPLITU - PRIRODOSLOVNO - MATEMATIČKI FAKULTET</v>
      </c>
    </row>
    <row r="39" spans="1:8">
      <c r="A39" s="225">
        <v>51</v>
      </c>
      <c r="B39" s="25" t="s">
        <v>3993</v>
      </c>
      <c r="C39" s="348"/>
      <c r="D39" s="348"/>
      <c r="E39" s="348">
        <f>SUMIF('Unos rashoda i izdataka'!$R$3:$R$520,'A.3 RASHODI FUNK'!$A39,'Unos rashoda i izdataka'!J$3:J$520)+SUMIF('Unos rashoda P4'!$T$3:$T$511,'A.3 RASHODI FUNK'!$A39,'Unos rashoda P4'!H$3:H$511)</f>
        <v>0</v>
      </c>
      <c r="F39" s="348">
        <f>SUMIF('Unos rashoda i izdataka'!$R$3:$R$520,'A.3 RASHODI FUNK'!$A39,'Unos rashoda i izdataka'!K$3:K$520)+SUMIF('Unos rashoda P4'!$T$3:$T$511,'A.3 RASHODI FUNK'!$A39,'Unos rashoda P4'!I$3:I$511)</f>
        <v>0</v>
      </c>
      <c r="G39" s="348">
        <f>SUMIF('Unos rashoda i izdataka'!$R$3:$R$520,'A.3 RASHODI FUNK'!$A39,'Unos rashoda i izdataka'!L$3:L$520)+SUMIF('Unos rashoda P4'!$T$3:$T$511,'A.3 RASHODI FUNK'!$A39,'Unos rashoda P4'!J$3:J$511)</f>
        <v>0</v>
      </c>
      <c r="H39" s="315" t="str">
        <f>'OPĆI DIO'!$C$1</f>
        <v>2410 SVEUČILIŠTE U SPLITU - PRIRODOSLOVNO - MATEMATIČKI FAKULTET</v>
      </c>
    </row>
    <row r="40" spans="1:8">
      <c r="A40" s="225">
        <v>52</v>
      </c>
      <c r="B40" s="25" t="s">
        <v>3994</v>
      </c>
      <c r="C40" s="348"/>
      <c r="D40" s="348"/>
      <c r="E40" s="348">
        <f>SUMIF('Unos rashoda i izdataka'!$R$3:$R$520,'A.3 RASHODI FUNK'!$A40,'Unos rashoda i izdataka'!J$3:J$520)+SUMIF('Unos rashoda P4'!$T$3:$T$511,'A.3 RASHODI FUNK'!$A40,'Unos rashoda P4'!H$3:H$511)</f>
        <v>0</v>
      </c>
      <c r="F40" s="348">
        <f>SUMIF('Unos rashoda i izdataka'!$R$3:$R$520,'A.3 RASHODI FUNK'!$A40,'Unos rashoda i izdataka'!K$3:K$520)+SUMIF('Unos rashoda P4'!$T$3:$T$511,'A.3 RASHODI FUNK'!$A40,'Unos rashoda P4'!I$3:I$511)</f>
        <v>0</v>
      </c>
      <c r="G40" s="348">
        <f>SUMIF('Unos rashoda i izdataka'!$R$3:$R$520,'A.3 RASHODI FUNK'!$A40,'Unos rashoda i izdataka'!L$3:L$520)+SUMIF('Unos rashoda P4'!$T$3:$T$511,'A.3 RASHODI FUNK'!$A40,'Unos rashoda P4'!J$3:J$511)</f>
        <v>0</v>
      </c>
      <c r="H40" s="315" t="str">
        <f>'OPĆI DIO'!$C$1</f>
        <v>2410 SVEUČILIŠTE U SPLITU - PRIRODOSLOVNO - MATEMATIČKI FAKULTET</v>
      </c>
    </row>
    <row r="41" spans="1:8">
      <c r="A41" s="225">
        <v>53</v>
      </c>
      <c r="B41" s="25" t="s">
        <v>3995</v>
      </c>
      <c r="C41" s="348"/>
      <c r="D41" s="348"/>
      <c r="E41" s="348">
        <f>SUMIF('Unos rashoda i izdataka'!$R$3:$R$520,'A.3 RASHODI FUNK'!$A41,'Unos rashoda i izdataka'!J$3:J$520)+SUMIF('Unos rashoda P4'!$T$3:$T$511,'A.3 RASHODI FUNK'!$A41,'Unos rashoda P4'!H$3:H$511)</f>
        <v>0</v>
      </c>
      <c r="F41" s="348">
        <f>SUMIF('Unos rashoda i izdataka'!$R$3:$R$520,'A.3 RASHODI FUNK'!$A41,'Unos rashoda i izdataka'!K$3:K$520)+SUMIF('Unos rashoda P4'!$T$3:$T$511,'A.3 RASHODI FUNK'!$A41,'Unos rashoda P4'!I$3:I$511)</f>
        <v>0</v>
      </c>
      <c r="G41" s="348">
        <f>SUMIF('Unos rashoda i izdataka'!$R$3:$R$520,'A.3 RASHODI FUNK'!$A41,'Unos rashoda i izdataka'!L$3:L$520)+SUMIF('Unos rashoda P4'!$T$3:$T$511,'A.3 RASHODI FUNK'!$A41,'Unos rashoda P4'!J$3:J$511)</f>
        <v>0</v>
      </c>
      <c r="H41" s="315" t="str">
        <f>'OPĆI DIO'!$C$1</f>
        <v>2410 SVEUČILIŠTE U SPLITU - PRIRODOSLOVNO - MATEMATIČKI FAKULTET</v>
      </c>
    </row>
    <row r="42" spans="1:8">
      <c r="A42" s="225">
        <v>54</v>
      </c>
      <c r="B42" s="25" t="s">
        <v>3996</v>
      </c>
      <c r="C42" s="348"/>
      <c r="D42" s="348"/>
      <c r="E42" s="348">
        <f>SUMIF('Unos rashoda i izdataka'!$R$3:$R$520,'A.3 RASHODI FUNK'!$A42,'Unos rashoda i izdataka'!J$3:J$520)+SUMIF('Unos rashoda P4'!$T$3:$T$511,'A.3 RASHODI FUNK'!$A42,'Unos rashoda P4'!H$3:H$511)</f>
        <v>0</v>
      </c>
      <c r="F42" s="348">
        <f>SUMIF('Unos rashoda i izdataka'!$R$3:$R$520,'A.3 RASHODI FUNK'!$A42,'Unos rashoda i izdataka'!K$3:K$520)+SUMIF('Unos rashoda P4'!$T$3:$T$511,'A.3 RASHODI FUNK'!$A42,'Unos rashoda P4'!I$3:I$511)</f>
        <v>0</v>
      </c>
      <c r="G42" s="348">
        <f>SUMIF('Unos rashoda i izdataka'!$R$3:$R$520,'A.3 RASHODI FUNK'!$A42,'Unos rashoda i izdataka'!L$3:L$520)+SUMIF('Unos rashoda P4'!$T$3:$T$511,'A.3 RASHODI FUNK'!$A42,'Unos rashoda P4'!J$3:J$511)</f>
        <v>0</v>
      </c>
      <c r="H42" s="315" t="str">
        <f>'OPĆI DIO'!$C$1</f>
        <v>2410 SVEUČILIŠTE U SPLITU - PRIRODOSLOVNO - MATEMATIČKI FAKULTET</v>
      </c>
    </row>
    <row r="43" spans="1:8">
      <c r="A43" s="225">
        <v>55</v>
      </c>
      <c r="B43" s="25" t="s">
        <v>3997</v>
      </c>
      <c r="C43" s="348"/>
      <c r="D43" s="348"/>
      <c r="E43" s="348">
        <f>SUMIF('Unos rashoda i izdataka'!$R$3:$R$520,'A.3 RASHODI FUNK'!$A43,'Unos rashoda i izdataka'!J$3:J$520)+SUMIF('Unos rashoda P4'!$T$3:$T$511,'A.3 RASHODI FUNK'!$A43,'Unos rashoda P4'!H$3:H$511)</f>
        <v>0</v>
      </c>
      <c r="F43" s="348">
        <f>SUMIF('Unos rashoda i izdataka'!$R$3:$R$520,'A.3 RASHODI FUNK'!$A43,'Unos rashoda i izdataka'!K$3:K$520)+SUMIF('Unos rashoda P4'!$T$3:$T$511,'A.3 RASHODI FUNK'!$A43,'Unos rashoda P4'!I$3:I$511)</f>
        <v>0</v>
      </c>
      <c r="G43" s="348">
        <f>SUMIF('Unos rashoda i izdataka'!$R$3:$R$520,'A.3 RASHODI FUNK'!$A43,'Unos rashoda i izdataka'!L$3:L$520)+SUMIF('Unos rashoda P4'!$T$3:$T$511,'A.3 RASHODI FUNK'!$A43,'Unos rashoda P4'!J$3:J$511)</f>
        <v>0</v>
      </c>
      <c r="H43" s="315" t="str">
        <f>'OPĆI DIO'!$C$1</f>
        <v>2410 SVEUČILIŠTE U SPLITU - PRIRODOSLOVNO - MATEMATIČKI FAKULTET</v>
      </c>
    </row>
    <row r="44" spans="1:8" ht="25.5">
      <c r="A44" s="225">
        <v>56</v>
      </c>
      <c r="B44" s="25" t="s">
        <v>3998</v>
      </c>
      <c r="C44" s="348"/>
      <c r="D44" s="348"/>
      <c r="E44" s="348">
        <f>SUMIF('Unos rashoda i izdataka'!$R$3:$R$520,'A.3 RASHODI FUNK'!$A44,'Unos rashoda i izdataka'!J$3:J$520)+SUMIF('Unos rashoda P4'!$T$3:$T$511,'A.3 RASHODI FUNK'!$A44,'Unos rashoda P4'!H$3:H$511)</f>
        <v>0</v>
      </c>
      <c r="F44" s="348">
        <f>SUMIF('Unos rashoda i izdataka'!$R$3:$R$520,'A.3 RASHODI FUNK'!$A44,'Unos rashoda i izdataka'!K$3:K$520)+SUMIF('Unos rashoda P4'!$T$3:$T$511,'A.3 RASHODI FUNK'!$A44,'Unos rashoda P4'!I$3:I$511)</f>
        <v>0</v>
      </c>
      <c r="G44" s="348">
        <f>SUMIF('Unos rashoda i izdataka'!$R$3:$R$520,'A.3 RASHODI FUNK'!$A44,'Unos rashoda i izdataka'!L$3:L$520)+SUMIF('Unos rashoda P4'!$T$3:$T$511,'A.3 RASHODI FUNK'!$A44,'Unos rashoda P4'!J$3:J$511)</f>
        <v>0</v>
      </c>
      <c r="H44" s="315" t="str">
        <f>'OPĆI DIO'!$C$1</f>
        <v>2410 SVEUČILIŠTE U SPLITU - PRIRODOSLOVNO - MATEMATIČKI FAKULTET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2410 SVEUČILIŠTE U SPLITU - PRIRODOSLOVNO - MATEMATIČKI FAKULTET</v>
      </c>
    </row>
    <row r="46" spans="1:8">
      <c r="A46" s="225">
        <v>61</v>
      </c>
      <c r="B46" s="25" t="s">
        <v>4000</v>
      </c>
      <c r="C46" s="348"/>
      <c r="D46" s="348"/>
      <c r="E46" s="348">
        <f>SUMIF('Unos rashoda i izdataka'!$R$3:$R$520,'A.3 RASHODI FUNK'!$A46,'Unos rashoda i izdataka'!J$3:J$520)+SUMIF('Unos rashoda P4'!$T$3:$T$511,'A.3 RASHODI FUNK'!$A46,'Unos rashoda P4'!H$3:H$511)</f>
        <v>0</v>
      </c>
      <c r="F46" s="348">
        <f>SUMIF('Unos rashoda i izdataka'!$R$3:$R$520,'A.3 RASHODI FUNK'!$A46,'Unos rashoda i izdataka'!K$3:K$520)+SUMIF('Unos rashoda P4'!$T$3:$T$511,'A.3 RASHODI FUNK'!$A46,'Unos rashoda P4'!I$3:I$511)</f>
        <v>0</v>
      </c>
      <c r="G46" s="348">
        <f>SUMIF('Unos rashoda i izdataka'!$R$3:$R$520,'A.3 RASHODI FUNK'!$A46,'Unos rashoda i izdataka'!L$3:L$520)+SUMIF('Unos rashoda P4'!$T$3:$T$511,'A.3 RASHODI FUNK'!$A46,'Unos rashoda P4'!J$3:J$511)</f>
        <v>0</v>
      </c>
      <c r="H46" s="315" t="str">
        <f>'OPĆI DIO'!$C$1</f>
        <v>2410 SVEUČILIŠTE U SPLITU - PRIRODOSLOVNO - MATEMATIČKI FAKULTET</v>
      </c>
    </row>
    <row r="47" spans="1:8">
      <c r="A47" s="225">
        <v>62</v>
      </c>
      <c r="B47" s="25" t="s">
        <v>4001</v>
      </c>
      <c r="C47" s="348"/>
      <c r="D47" s="348"/>
      <c r="E47" s="348">
        <f>SUMIF('Unos rashoda i izdataka'!$R$3:$R$520,'A.3 RASHODI FUNK'!$A47,'Unos rashoda i izdataka'!J$3:J$520)+SUMIF('Unos rashoda P4'!$T$3:$T$511,'A.3 RASHODI FUNK'!$A47,'Unos rashoda P4'!H$3:H$511)</f>
        <v>0</v>
      </c>
      <c r="F47" s="348">
        <f>SUMIF('Unos rashoda i izdataka'!$R$3:$R$520,'A.3 RASHODI FUNK'!$A47,'Unos rashoda i izdataka'!K$3:K$520)+SUMIF('Unos rashoda P4'!$T$3:$T$511,'A.3 RASHODI FUNK'!$A47,'Unos rashoda P4'!I$3:I$511)</f>
        <v>0</v>
      </c>
      <c r="G47" s="348">
        <f>SUMIF('Unos rashoda i izdataka'!$R$3:$R$520,'A.3 RASHODI FUNK'!$A47,'Unos rashoda i izdataka'!L$3:L$520)+SUMIF('Unos rashoda P4'!$T$3:$T$511,'A.3 RASHODI FUNK'!$A47,'Unos rashoda P4'!J$3:J$511)</f>
        <v>0</v>
      </c>
      <c r="H47" s="315" t="str">
        <f>'OPĆI DIO'!$C$1</f>
        <v>2410 SVEUČILIŠTE U SPLITU - PRIRODOSLOVNO - MATEMATIČKI FAKULTET</v>
      </c>
    </row>
    <row r="48" spans="1:8">
      <c r="A48" s="225">
        <v>63</v>
      </c>
      <c r="B48" s="25" t="s">
        <v>4002</v>
      </c>
      <c r="C48" s="348"/>
      <c r="D48" s="348"/>
      <c r="E48" s="348">
        <f>SUMIF('Unos rashoda i izdataka'!$R$3:$R$520,'A.3 RASHODI FUNK'!$A48,'Unos rashoda i izdataka'!J$3:J$520)+SUMIF('Unos rashoda P4'!$T$3:$T$511,'A.3 RASHODI FUNK'!$A48,'Unos rashoda P4'!H$3:H$511)</f>
        <v>0</v>
      </c>
      <c r="F48" s="348">
        <f>SUMIF('Unos rashoda i izdataka'!$R$3:$R$520,'A.3 RASHODI FUNK'!$A48,'Unos rashoda i izdataka'!K$3:K$520)+SUMIF('Unos rashoda P4'!$T$3:$T$511,'A.3 RASHODI FUNK'!$A48,'Unos rashoda P4'!I$3:I$511)</f>
        <v>0</v>
      </c>
      <c r="G48" s="348">
        <f>SUMIF('Unos rashoda i izdataka'!$R$3:$R$520,'A.3 RASHODI FUNK'!$A48,'Unos rashoda i izdataka'!L$3:L$520)+SUMIF('Unos rashoda P4'!$T$3:$T$511,'A.3 RASHODI FUNK'!$A48,'Unos rashoda P4'!J$3:J$511)</f>
        <v>0</v>
      </c>
      <c r="H48" s="315" t="str">
        <f>'OPĆI DIO'!$C$1</f>
        <v>2410 SVEUČILIŠTE U SPLITU - PRIRODOSLOVNO - MATEMATIČKI FAKULTET</v>
      </c>
    </row>
    <row r="49" spans="1:8">
      <c r="A49" s="225">
        <v>64</v>
      </c>
      <c r="B49" s="25" t="s">
        <v>4003</v>
      </c>
      <c r="C49" s="348"/>
      <c r="D49" s="348"/>
      <c r="E49" s="348">
        <f>SUMIF('Unos rashoda i izdataka'!$R$3:$R$520,'A.3 RASHODI FUNK'!$A49,'Unos rashoda i izdataka'!J$3:J$520)+SUMIF('Unos rashoda P4'!$T$3:$T$511,'A.3 RASHODI FUNK'!$A49,'Unos rashoda P4'!H$3:H$511)</f>
        <v>0</v>
      </c>
      <c r="F49" s="348">
        <f>SUMIF('Unos rashoda i izdataka'!$R$3:$R$520,'A.3 RASHODI FUNK'!$A49,'Unos rashoda i izdataka'!K$3:K$520)+SUMIF('Unos rashoda P4'!$T$3:$T$511,'A.3 RASHODI FUNK'!$A49,'Unos rashoda P4'!I$3:I$511)</f>
        <v>0</v>
      </c>
      <c r="G49" s="348">
        <f>SUMIF('Unos rashoda i izdataka'!$R$3:$R$520,'A.3 RASHODI FUNK'!$A49,'Unos rashoda i izdataka'!L$3:L$520)+SUMIF('Unos rashoda P4'!$T$3:$T$511,'A.3 RASHODI FUNK'!$A49,'Unos rashoda P4'!J$3:J$511)</f>
        <v>0</v>
      </c>
      <c r="H49" s="315" t="str">
        <f>'OPĆI DIO'!$C$1</f>
        <v>2410 SVEUČILIŠTE U SPLITU - PRIRODOSLOVNO - MATEMATIČKI FAKULTET</v>
      </c>
    </row>
    <row r="50" spans="1:8" ht="25.5">
      <c r="A50" s="225">
        <v>65</v>
      </c>
      <c r="B50" s="25" t="s">
        <v>4004</v>
      </c>
      <c r="C50" s="348"/>
      <c r="D50" s="348"/>
      <c r="E50" s="348">
        <f>SUMIF('Unos rashoda i izdataka'!$R$3:$R$520,'A.3 RASHODI FUNK'!$A50,'Unos rashoda i izdataka'!J$3:J$520)+SUMIF('Unos rashoda P4'!$T$3:$T$511,'A.3 RASHODI FUNK'!$A50,'Unos rashoda P4'!H$3:H$511)</f>
        <v>0</v>
      </c>
      <c r="F50" s="348">
        <f>SUMIF('Unos rashoda i izdataka'!$R$3:$R$520,'A.3 RASHODI FUNK'!$A50,'Unos rashoda i izdataka'!K$3:K$520)+SUMIF('Unos rashoda P4'!$T$3:$T$511,'A.3 RASHODI FUNK'!$A50,'Unos rashoda P4'!I$3:I$511)</f>
        <v>0</v>
      </c>
      <c r="G50" s="348">
        <f>SUMIF('Unos rashoda i izdataka'!$R$3:$R$520,'A.3 RASHODI FUNK'!$A50,'Unos rashoda i izdataka'!L$3:L$520)+SUMIF('Unos rashoda P4'!$T$3:$T$511,'A.3 RASHODI FUNK'!$A50,'Unos rashoda P4'!J$3:J$511)</f>
        <v>0</v>
      </c>
      <c r="H50" s="315" t="str">
        <f>'OPĆI DIO'!$C$1</f>
        <v>2410 SVEUČILIŠTE U SPLITU - PRIRODOSLOVNO - MATEMATIČKI FAKULTET</v>
      </c>
    </row>
    <row r="51" spans="1:8" ht="25.5">
      <c r="A51" s="225">
        <v>66</v>
      </c>
      <c r="B51" s="25" t="s">
        <v>4005</v>
      </c>
      <c r="C51" s="348"/>
      <c r="D51" s="348"/>
      <c r="E51" s="348">
        <f>SUMIF('Unos rashoda i izdataka'!$R$3:$R$520,'A.3 RASHODI FUNK'!$A51,'Unos rashoda i izdataka'!J$3:J$520)+SUMIF('Unos rashoda P4'!$T$3:$T$511,'A.3 RASHODI FUNK'!$A51,'Unos rashoda P4'!H$3:H$511)</f>
        <v>0</v>
      </c>
      <c r="F51" s="348">
        <f>SUMIF('Unos rashoda i izdataka'!$R$3:$R$520,'A.3 RASHODI FUNK'!$A51,'Unos rashoda i izdataka'!K$3:K$520)+SUMIF('Unos rashoda P4'!$T$3:$T$511,'A.3 RASHODI FUNK'!$A51,'Unos rashoda P4'!I$3:I$511)</f>
        <v>0</v>
      </c>
      <c r="G51" s="348">
        <f>SUMIF('Unos rashoda i izdataka'!$R$3:$R$520,'A.3 RASHODI FUNK'!$A51,'Unos rashoda i izdataka'!L$3:L$520)+SUMIF('Unos rashoda P4'!$T$3:$T$511,'A.3 RASHODI FUNK'!$A51,'Unos rashoda P4'!J$3:J$511)</f>
        <v>0</v>
      </c>
      <c r="H51" s="315" t="str">
        <f>'OPĆI DIO'!$C$1</f>
        <v>2410 SVEUČILIŠTE U SPLITU - PRIRODOSLOVNO - MATEMATIČKI FAKULTET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2410 SVEUČILIŠTE U SPLITU - PRIRODOSLOVNO - MATEMATIČKI FAKULTET</v>
      </c>
    </row>
    <row r="53" spans="1:8">
      <c r="A53" s="225">
        <v>71</v>
      </c>
      <c r="B53" s="25" t="s">
        <v>4007</v>
      </c>
      <c r="C53" s="348"/>
      <c r="D53" s="348"/>
      <c r="E53" s="348">
        <f>SUMIF('Unos rashoda i izdataka'!$R$3:$R$520,'A.3 RASHODI FUNK'!$A53,'Unos rashoda i izdataka'!J$3:J$520)+SUMIF('Unos rashoda P4'!$T$3:$T$511,'A.3 RASHODI FUNK'!$A53,'Unos rashoda P4'!H$3:H$511)</f>
        <v>0</v>
      </c>
      <c r="F53" s="348">
        <f>SUMIF('Unos rashoda i izdataka'!$R$3:$R$520,'A.3 RASHODI FUNK'!$A53,'Unos rashoda i izdataka'!K$3:K$520)+SUMIF('Unos rashoda P4'!$T$3:$T$511,'A.3 RASHODI FUNK'!$A53,'Unos rashoda P4'!I$3:I$511)</f>
        <v>0</v>
      </c>
      <c r="G53" s="348">
        <f>SUMIF('Unos rashoda i izdataka'!$R$3:$R$520,'A.3 RASHODI FUNK'!$A53,'Unos rashoda i izdataka'!L$3:L$520)+SUMIF('Unos rashoda P4'!$T$3:$T$511,'A.3 RASHODI FUNK'!$A53,'Unos rashoda P4'!J$3:J$511)</f>
        <v>0</v>
      </c>
      <c r="H53" s="315" t="str">
        <f>'OPĆI DIO'!$C$1</f>
        <v>2410 SVEUČILIŠTE U SPLITU - PRIRODOSLOVNO - MATEMATIČKI FAKULTET</v>
      </c>
    </row>
    <row r="54" spans="1:8">
      <c r="A54" s="225">
        <v>72</v>
      </c>
      <c r="B54" s="25" t="s">
        <v>4008</v>
      </c>
      <c r="C54" s="348"/>
      <c r="D54" s="348"/>
      <c r="E54" s="348">
        <f>SUMIF('Unos rashoda i izdataka'!$R$3:$R$520,'A.3 RASHODI FUNK'!$A54,'Unos rashoda i izdataka'!J$3:J$520)+SUMIF('Unos rashoda P4'!$T$3:$T$511,'A.3 RASHODI FUNK'!$A54,'Unos rashoda P4'!H$3:H$511)</f>
        <v>0</v>
      </c>
      <c r="F54" s="348">
        <f>SUMIF('Unos rashoda i izdataka'!$R$3:$R$520,'A.3 RASHODI FUNK'!$A54,'Unos rashoda i izdataka'!K$3:K$520)+SUMIF('Unos rashoda P4'!$T$3:$T$511,'A.3 RASHODI FUNK'!$A54,'Unos rashoda P4'!I$3:I$511)</f>
        <v>0</v>
      </c>
      <c r="G54" s="348">
        <f>SUMIF('Unos rashoda i izdataka'!$R$3:$R$520,'A.3 RASHODI FUNK'!$A54,'Unos rashoda i izdataka'!L$3:L$520)+SUMIF('Unos rashoda P4'!$T$3:$T$511,'A.3 RASHODI FUNK'!$A54,'Unos rashoda P4'!J$3:J$511)</f>
        <v>0</v>
      </c>
      <c r="H54" s="315" t="str">
        <f>'OPĆI DIO'!$C$1</f>
        <v>2410 SVEUČILIŠTE U SPLITU - PRIRODOSLOVNO - MATEMATIČKI FAKULTET</v>
      </c>
    </row>
    <row r="55" spans="1:8">
      <c r="A55" s="225">
        <v>73</v>
      </c>
      <c r="B55" s="25" t="s">
        <v>4009</v>
      </c>
      <c r="C55" s="348"/>
      <c r="D55" s="348"/>
      <c r="E55" s="348">
        <f>SUMIF('Unos rashoda i izdataka'!$R$3:$R$520,'A.3 RASHODI FUNK'!$A55,'Unos rashoda i izdataka'!J$3:J$520)+SUMIF('Unos rashoda P4'!$T$3:$T$511,'A.3 RASHODI FUNK'!$A55,'Unos rashoda P4'!H$3:H$511)</f>
        <v>0</v>
      </c>
      <c r="F55" s="348">
        <f>SUMIF('Unos rashoda i izdataka'!$R$3:$R$520,'A.3 RASHODI FUNK'!$A55,'Unos rashoda i izdataka'!K$3:K$520)+SUMIF('Unos rashoda P4'!$T$3:$T$511,'A.3 RASHODI FUNK'!$A55,'Unos rashoda P4'!I$3:I$511)</f>
        <v>0</v>
      </c>
      <c r="G55" s="348">
        <f>SUMIF('Unos rashoda i izdataka'!$R$3:$R$520,'A.3 RASHODI FUNK'!$A55,'Unos rashoda i izdataka'!L$3:L$520)+SUMIF('Unos rashoda P4'!$T$3:$T$511,'A.3 RASHODI FUNK'!$A55,'Unos rashoda P4'!J$3:J$511)</f>
        <v>0</v>
      </c>
      <c r="H55" s="315" t="str">
        <f>'OPĆI DIO'!$C$1</f>
        <v>2410 SVEUČILIŠTE U SPLITU - PRIRODOSLOVNO - MATEMATIČKI FAKULTET</v>
      </c>
    </row>
    <row r="56" spans="1:8">
      <c r="A56" s="225">
        <v>74</v>
      </c>
      <c r="B56" s="25" t="s">
        <v>4010</v>
      </c>
      <c r="C56" s="348"/>
      <c r="D56" s="348"/>
      <c r="E56" s="348">
        <f>SUMIF('Unos rashoda i izdataka'!$R$3:$R$520,'A.3 RASHODI FUNK'!$A56,'Unos rashoda i izdataka'!J$3:J$520)+SUMIF('Unos rashoda P4'!$T$3:$T$511,'A.3 RASHODI FUNK'!$A56,'Unos rashoda P4'!H$3:H$511)</f>
        <v>0</v>
      </c>
      <c r="F56" s="348">
        <f>SUMIF('Unos rashoda i izdataka'!$R$3:$R$520,'A.3 RASHODI FUNK'!$A56,'Unos rashoda i izdataka'!K$3:K$520)+SUMIF('Unos rashoda P4'!$T$3:$T$511,'A.3 RASHODI FUNK'!$A56,'Unos rashoda P4'!I$3:I$511)</f>
        <v>0</v>
      </c>
      <c r="G56" s="348">
        <f>SUMIF('Unos rashoda i izdataka'!$R$3:$R$520,'A.3 RASHODI FUNK'!$A56,'Unos rashoda i izdataka'!L$3:L$520)+SUMIF('Unos rashoda P4'!$T$3:$T$511,'A.3 RASHODI FUNK'!$A56,'Unos rashoda P4'!J$3:J$511)</f>
        <v>0</v>
      </c>
      <c r="H56" s="315" t="str">
        <f>'OPĆI DIO'!$C$1</f>
        <v>2410 SVEUČILIŠTE U SPLITU - PRIRODOSLOVNO - MATEMATIČKI FAKULTET</v>
      </c>
    </row>
    <row r="57" spans="1:8">
      <c r="A57" s="225">
        <v>75</v>
      </c>
      <c r="B57" s="25" t="s">
        <v>4011</v>
      </c>
      <c r="C57" s="348"/>
      <c r="D57" s="348"/>
      <c r="E57" s="348">
        <f>SUMIF('Unos rashoda i izdataka'!$R$3:$R$520,'A.3 RASHODI FUNK'!$A57,'Unos rashoda i izdataka'!J$3:J$520)+SUMIF('Unos rashoda P4'!$T$3:$T$511,'A.3 RASHODI FUNK'!$A57,'Unos rashoda P4'!H$3:H$511)</f>
        <v>0</v>
      </c>
      <c r="F57" s="348">
        <f>SUMIF('Unos rashoda i izdataka'!$R$3:$R$520,'A.3 RASHODI FUNK'!$A57,'Unos rashoda i izdataka'!K$3:K$520)+SUMIF('Unos rashoda P4'!$T$3:$T$511,'A.3 RASHODI FUNK'!$A57,'Unos rashoda P4'!I$3:I$511)</f>
        <v>0</v>
      </c>
      <c r="G57" s="348">
        <f>SUMIF('Unos rashoda i izdataka'!$R$3:$R$520,'A.3 RASHODI FUNK'!$A57,'Unos rashoda i izdataka'!L$3:L$520)+SUMIF('Unos rashoda P4'!$T$3:$T$511,'A.3 RASHODI FUNK'!$A57,'Unos rashoda P4'!J$3:J$511)</f>
        <v>0</v>
      </c>
      <c r="H57" s="315" t="str">
        <f>'OPĆI DIO'!$C$1</f>
        <v>2410 SVEUČILIŠTE U SPLITU - PRIRODOSLOVNO - MATEMATIČKI FAKULTET</v>
      </c>
    </row>
    <row r="58" spans="1:8" ht="25.5">
      <c r="A58" s="225">
        <v>76</v>
      </c>
      <c r="B58" s="25" t="s">
        <v>4012</v>
      </c>
      <c r="C58" s="348"/>
      <c r="D58" s="348"/>
      <c r="E58" s="348">
        <f>SUMIF('Unos rashoda i izdataka'!$R$3:$R$520,'A.3 RASHODI FUNK'!$A58,'Unos rashoda i izdataka'!J$3:J$520)+SUMIF('Unos rashoda P4'!$T$3:$T$511,'A.3 RASHODI FUNK'!$A58,'Unos rashoda P4'!H$3:H$511)</f>
        <v>0</v>
      </c>
      <c r="F58" s="348">
        <f>SUMIF('Unos rashoda i izdataka'!$R$3:$R$520,'A.3 RASHODI FUNK'!$A58,'Unos rashoda i izdataka'!K$3:K$520)+SUMIF('Unos rashoda P4'!$T$3:$T$511,'A.3 RASHODI FUNK'!$A58,'Unos rashoda P4'!I$3:I$511)</f>
        <v>0</v>
      </c>
      <c r="G58" s="348">
        <f>SUMIF('Unos rashoda i izdataka'!$R$3:$R$520,'A.3 RASHODI FUNK'!$A58,'Unos rashoda i izdataka'!L$3:L$520)+SUMIF('Unos rashoda P4'!$T$3:$T$511,'A.3 RASHODI FUNK'!$A58,'Unos rashoda P4'!J$3:J$511)</f>
        <v>0</v>
      </c>
      <c r="H58" s="315" t="str">
        <f>'OPĆI DIO'!$C$1</f>
        <v>2410 SVEUČILIŠTE U SPLITU - PRIRODOSLOVNO - MATEMATIČKI FAKULTET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2410 SVEUČILIŠTE U SPLITU - PRIRODOSLOVNO - MATEMATIČKI FAKULTET</v>
      </c>
    </row>
    <row r="60" spans="1:8">
      <c r="A60" s="225">
        <v>81</v>
      </c>
      <c r="B60" s="25" t="s">
        <v>4014</v>
      </c>
      <c r="C60" s="348"/>
      <c r="D60" s="348"/>
      <c r="E60" s="348">
        <f>SUMIF('Unos rashoda i izdataka'!$R$3:$R$520,'A.3 RASHODI FUNK'!$A60,'Unos rashoda i izdataka'!J$3:J$520)+SUMIF('Unos rashoda P4'!$T$3:$T$511,'A.3 RASHODI FUNK'!$A60,'Unos rashoda P4'!H$3:H$511)</f>
        <v>0</v>
      </c>
      <c r="F60" s="348">
        <f>SUMIF('Unos rashoda i izdataka'!$R$3:$R$520,'A.3 RASHODI FUNK'!$A60,'Unos rashoda i izdataka'!K$3:K$520)+SUMIF('Unos rashoda P4'!$T$3:$T$511,'A.3 RASHODI FUNK'!$A60,'Unos rashoda P4'!I$3:I$511)</f>
        <v>0</v>
      </c>
      <c r="G60" s="348">
        <f>SUMIF('Unos rashoda i izdataka'!$R$3:$R$520,'A.3 RASHODI FUNK'!$A60,'Unos rashoda i izdataka'!L$3:L$520)+SUMIF('Unos rashoda P4'!$T$3:$T$511,'A.3 RASHODI FUNK'!$A60,'Unos rashoda P4'!J$3:J$511)</f>
        <v>0</v>
      </c>
      <c r="H60" s="315" t="str">
        <f>'OPĆI DIO'!$C$1</f>
        <v>2410 SVEUČILIŠTE U SPLITU - PRIRODOSLOVNO - MATEMATIČKI FAKULTET</v>
      </c>
    </row>
    <row r="61" spans="1:8">
      <c r="A61" s="225">
        <v>82</v>
      </c>
      <c r="B61" s="25" t="s">
        <v>3932</v>
      </c>
      <c r="C61" s="348"/>
      <c r="D61" s="348"/>
      <c r="E61" s="348">
        <f>SUMIF('Unos rashoda i izdataka'!$R$3:$R$520,'A.3 RASHODI FUNK'!$A61,'Unos rashoda i izdataka'!J$3:J$520)+SUMIF('Unos rashoda P4'!$T$3:$T$511,'A.3 RASHODI FUNK'!$A61,'Unos rashoda P4'!H$3:H$511)</f>
        <v>0</v>
      </c>
      <c r="F61" s="348">
        <f>SUMIF('Unos rashoda i izdataka'!$R$3:$R$520,'A.3 RASHODI FUNK'!$A61,'Unos rashoda i izdataka'!K$3:K$520)+SUMIF('Unos rashoda P4'!$T$3:$T$511,'A.3 RASHODI FUNK'!$A61,'Unos rashoda P4'!I$3:I$511)</f>
        <v>0</v>
      </c>
      <c r="G61" s="348">
        <f>SUMIF('Unos rashoda i izdataka'!$R$3:$R$520,'A.3 RASHODI FUNK'!$A61,'Unos rashoda i izdataka'!L$3:L$520)+SUMIF('Unos rashoda P4'!$T$3:$T$511,'A.3 RASHODI FUNK'!$A61,'Unos rashoda P4'!J$3:J$511)</f>
        <v>0</v>
      </c>
      <c r="H61" s="315" t="str">
        <f>'OPĆI DIO'!$C$1</f>
        <v>2410 SVEUČILIŠTE U SPLITU - PRIRODOSLOVNO - MATEMATIČKI FAKULTET</v>
      </c>
    </row>
    <row r="62" spans="1:8">
      <c r="A62" s="225">
        <v>83</v>
      </c>
      <c r="B62" s="25" t="s">
        <v>4015</v>
      </c>
      <c r="C62" s="348"/>
      <c r="D62" s="348"/>
      <c r="E62" s="348">
        <f>SUMIF('Unos rashoda i izdataka'!$R$3:$R$520,'A.3 RASHODI FUNK'!$A62,'Unos rashoda i izdataka'!J$3:J$520)+SUMIF('Unos rashoda P4'!$T$3:$T$511,'A.3 RASHODI FUNK'!$A62,'Unos rashoda P4'!H$3:H$511)</f>
        <v>0</v>
      </c>
      <c r="F62" s="348">
        <f>SUMIF('Unos rashoda i izdataka'!$R$3:$R$520,'A.3 RASHODI FUNK'!$A62,'Unos rashoda i izdataka'!K$3:K$520)+SUMIF('Unos rashoda P4'!$T$3:$T$511,'A.3 RASHODI FUNK'!$A62,'Unos rashoda P4'!I$3:I$511)</f>
        <v>0</v>
      </c>
      <c r="G62" s="348">
        <f>SUMIF('Unos rashoda i izdataka'!$R$3:$R$520,'A.3 RASHODI FUNK'!$A62,'Unos rashoda i izdataka'!L$3:L$520)+SUMIF('Unos rashoda P4'!$T$3:$T$511,'A.3 RASHODI FUNK'!$A62,'Unos rashoda P4'!J$3:J$511)</f>
        <v>0</v>
      </c>
      <c r="H62" s="315" t="str">
        <f>'OPĆI DIO'!$C$1</f>
        <v>2410 SVEUČILIŠTE U SPLITU - PRIRODOSLOVNO - MATEMATIČKI FAKULTET</v>
      </c>
    </row>
    <row r="63" spans="1:8">
      <c r="A63" s="225">
        <v>84</v>
      </c>
      <c r="B63" s="25" t="s">
        <v>4016</v>
      </c>
      <c r="C63" s="348"/>
      <c r="D63" s="348"/>
      <c r="E63" s="348">
        <f>SUMIF('Unos rashoda i izdataka'!$R$3:$R$520,'A.3 RASHODI FUNK'!$A63,'Unos rashoda i izdataka'!J$3:J$520)+SUMIF('Unos rashoda P4'!$T$3:$T$511,'A.3 RASHODI FUNK'!$A63,'Unos rashoda P4'!H$3:H$511)</f>
        <v>0</v>
      </c>
      <c r="F63" s="348">
        <f>SUMIF('Unos rashoda i izdataka'!$R$3:$R$520,'A.3 RASHODI FUNK'!$A63,'Unos rashoda i izdataka'!K$3:K$520)+SUMIF('Unos rashoda P4'!$T$3:$T$511,'A.3 RASHODI FUNK'!$A63,'Unos rashoda P4'!I$3:I$511)</f>
        <v>0</v>
      </c>
      <c r="G63" s="348">
        <f>SUMIF('Unos rashoda i izdataka'!$R$3:$R$520,'A.3 RASHODI FUNK'!$A63,'Unos rashoda i izdataka'!L$3:L$520)+SUMIF('Unos rashoda P4'!$T$3:$T$511,'A.3 RASHODI FUNK'!$A63,'Unos rashoda P4'!J$3:J$511)</f>
        <v>0</v>
      </c>
      <c r="H63" s="315" t="str">
        <f>'OPĆI DIO'!$C$1</f>
        <v>2410 SVEUČILIŠTE U SPLITU - PRIRODOSLOVNO - MATEMATIČKI FAKULTET</v>
      </c>
    </row>
    <row r="64" spans="1:8">
      <c r="A64" s="225">
        <v>85</v>
      </c>
      <c r="B64" s="25" t="s">
        <v>4017</v>
      </c>
      <c r="C64" s="348"/>
      <c r="D64" s="348"/>
      <c r="E64" s="348">
        <f>SUMIF('Unos rashoda i izdataka'!$R$3:$R$520,'A.3 RASHODI FUNK'!$A64,'Unos rashoda i izdataka'!J$3:J$520)+SUMIF('Unos rashoda P4'!$T$3:$T$511,'A.3 RASHODI FUNK'!$A64,'Unos rashoda P4'!H$3:H$511)</f>
        <v>0</v>
      </c>
      <c r="F64" s="348">
        <f>SUMIF('Unos rashoda i izdataka'!$R$3:$R$520,'A.3 RASHODI FUNK'!$A64,'Unos rashoda i izdataka'!K$3:K$520)+SUMIF('Unos rashoda P4'!$T$3:$T$511,'A.3 RASHODI FUNK'!$A64,'Unos rashoda P4'!I$3:I$511)</f>
        <v>0</v>
      </c>
      <c r="G64" s="348">
        <f>SUMIF('Unos rashoda i izdataka'!$R$3:$R$520,'A.3 RASHODI FUNK'!$A64,'Unos rashoda i izdataka'!L$3:L$520)+SUMIF('Unos rashoda P4'!$T$3:$T$511,'A.3 RASHODI FUNK'!$A64,'Unos rashoda P4'!J$3:J$511)</f>
        <v>0</v>
      </c>
      <c r="H64" s="315" t="str">
        <f>'OPĆI DIO'!$C$1</f>
        <v>2410 SVEUČILIŠTE U SPLITU - PRIRODOSLOVNO - MATEMATIČKI FAKULTET</v>
      </c>
    </row>
    <row r="65" spans="1:8" ht="25.5">
      <c r="A65" s="225">
        <v>86</v>
      </c>
      <c r="B65" s="25" t="s">
        <v>4018</v>
      </c>
      <c r="C65" s="348"/>
      <c r="D65" s="348"/>
      <c r="E65" s="348">
        <f>SUMIF('Unos rashoda i izdataka'!$R$3:$R$520,'A.3 RASHODI FUNK'!$A65,'Unos rashoda i izdataka'!J$3:J$520)+SUMIF('Unos rashoda P4'!$T$3:$T$511,'A.3 RASHODI FUNK'!$A65,'Unos rashoda P4'!H$3:H$511)</f>
        <v>0</v>
      </c>
      <c r="F65" s="348">
        <f>SUMIF('Unos rashoda i izdataka'!$R$3:$R$520,'A.3 RASHODI FUNK'!$A65,'Unos rashoda i izdataka'!K$3:K$520)+SUMIF('Unos rashoda P4'!$T$3:$T$511,'A.3 RASHODI FUNK'!$A65,'Unos rashoda P4'!I$3:I$511)</f>
        <v>0</v>
      </c>
      <c r="G65" s="348">
        <f>SUMIF('Unos rashoda i izdataka'!$R$3:$R$520,'A.3 RASHODI FUNK'!$A65,'Unos rashoda i izdataka'!L$3:L$520)+SUMIF('Unos rashoda P4'!$T$3:$T$511,'A.3 RASHODI FUNK'!$A65,'Unos rashoda P4'!J$3:J$511)</f>
        <v>0</v>
      </c>
      <c r="H65" s="315" t="str">
        <f>'OPĆI DIO'!$C$1</f>
        <v>2410 SVEUČILIŠTE U SPLITU - PRIRODOSLOVNO - MATEMATIČKI FAKULTET</v>
      </c>
    </row>
    <row r="66" spans="1:8">
      <c r="A66" s="209">
        <v>9</v>
      </c>
      <c r="B66" s="36" t="s">
        <v>4019</v>
      </c>
      <c r="C66" s="233">
        <f t="shared" ref="C66:D66" si="10">SUM(C67:C74)</f>
        <v>6865970</v>
      </c>
      <c r="D66" s="233">
        <f t="shared" si="10"/>
        <v>611211</v>
      </c>
      <c r="E66" s="233">
        <f>SUM(E67:E74)</f>
        <v>7477181</v>
      </c>
      <c r="F66" s="233">
        <f>SUM(F67:F74)</f>
        <v>5912393</v>
      </c>
      <c r="G66" s="233">
        <f>SUM(G67:G74)</f>
        <v>5760408</v>
      </c>
      <c r="H66" s="315" t="str">
        <f>'OPĆI DIO'!$C$1</f>
        <v>2410 SVEUČILIŠTE U SPLITU - PRIRODOSLOVNO - MATEMATIČKI FAKULTET</v>
      </c>
    </row>
    <row r="67" spans="1:8">
      <c r="A67" s="225">
        <v>91</v>
      </c>
      <c r="B67" s="25" t="s">
        <v>4020</v>
      </c>
      <c r="C67" s="348"/>
      <c r="D67" s="348"/>
      <c r="E67" s="348">
        <f>SUMIF('Unos rashoda i izdataka'!$R$3:$R$520,'A.3 RASHODI FUNK'!$A67,'Unos rashoda i izdataka'!J$3:J$520)+SUMIF('Unos rashoda P4'!$T$3:$T$511,'A.3 RASHODI FUNK'!$A67,'Unos rashoda P4'!H$3:H$511)</f>
        <v>0</v>
      </c>
      <c r="F67" s="348">
        <f>SUMIF('Unos rashoda i izdataka'!$R$3:$R$520,'A.3 RASHODI FUNK'!$A67,'Unos rashoda i izdataka'!K$3:K$520)+SUMIF('Unos rashoda P4'!$T$3:$T$511,'A.3 RASHODI FUNK'!$A67,'Unos rashoda P4'!I$3:I$511)</f>
        <v>0</v>
      </c>
      <c r="G67" s="348">
        <f>SUMIF('Unos rashoda i izdataka'!$R$3:$R$520,'A.3 RASHODI FUNK'!$A67,'Unos rashoda i izdataka'!L$3:L$520)+SUMIF('Unos rashoda P4'!$T$3:$T$511,'A.3 RASHODI FUNK'!$A67,'Unos rashoda P4'!J$3:J$511)</f>
        <v>0</v>
      </c>
      <c r="H67" s="315" t="str">
        <f>'OPĆI DIO'!$C$1</f>
        <v>2410 SVEUČILIŠTE U SPLITU - PRIRODOSLOVNO - MATEMATIČKI FAKULTET</v>
      </c>
    </row>
    <row r="68" spans="1:8">
      <c r="A68" s="225">
        <v>92</v>
      </c>
      <c r="B68" s="25" t="s">
        <v>4021</v>
      </c>
      <c r="C68" s="348"/>
      <c r="D68" s="348"/>
      <c r="E68" s="348">
        <f>SUMIF('Unos rashoda i izdataka'!$R$3:$R$520,'A.3 RASHODI FUNK'!$A68,'Unos rashoda i izdataka'!J$3:J$520)+SUMIF('Unos rashoda P4'!$T$3:$T$511,'A.3 RASHODI FUNK'!$A68,'Unos rashoda P4'!H$3:H$511)</f>
        <v>0</v>
      </c>
      <c r="F68" s="348">
        <f>SUMIF('Unos rashoda i izdataka'!$R$3:$R$520,'A.3 RASHODI FUNK'!$A68,'Unos rashoda i izdataka'!K$3:K$520)+SUMIF('Unos rashoda P4'!$T$3:$T$511,'A.3 RASHODI FUNK'!$A68,'Unos rashoda P4'!I$3:I$511)</f>
        <v>0</v>
      </c>
      <c r="G68" s="348">
        <f>SUMIF('Unos rashoda i izdataka'!$R$3:$R$520,'A.3 RASHODI FUNK'!$A68,'Unos rashoda i izdataka'!L$3:L$520)+SUMIF('Unos rashoda P4'!$T$3:$T$511,'A.3 RASHODI FUNK'!$A68,'Unos rashoda P4'!J$3:J$511)</f>
        <v>0</v>
      </c>
      <c r="H68" s="315" t="str">
        <f>'OPĆI DIO'!$C$1</f>
        <v>2410 SVEUČILIŠTE U SPLITU - PRIRODOSLOVNO - MATEMATIČKI FAKULTET</v>
      </c>
    </row>
    <row r="69" spans="1:8" ht="26.25" customHeight="1">
      <c r="A69" s="225">
        <v>93</v>
      </c>
      <c r="B69" s="25" t="s">
        <v>4022</v>
      </c>
      <c r="C69" s="348"/>
      <c r="D69" s="348"/>
      <c r="E69" s="348">
        <f>SUMIF('Unos rashoda i izdataka'!$R$3:$R$520,'A.3 RASHODI FUNK'!$A69,'Unos rashoda i izdataka'!J$3:J$520)+SUMIF('Unos rashoda P4'!$T$3:$T$511,'A.3 RASHODI FUNK'!$A69,'Unos rashoda P4'!H$3:H$511)</f>
        <v>0</v>
      </c>
      <c r="F69" s="348">
        <f>SUMIF('Unos rashoda i izdataka'!$R$3:$R$520,'A.3 RASHODI FUNK'!$A69,'Unos rashoda i izdataka'!K$3:K$520)+SUMIF('Unos rashoda P4'!$T$3:$T$511,'A.3 RASHODI FUNK'!$A69,'Unos rashoda P4'!I$3:I$511)</f>
        <v>0</v>
      </c>
      <c r="G69" s="348">
        <f>SUMIF('Unos rashoda i izdataka'!$R$3:$R$520,'A.3 RASHODI FUNK'!$A69,'Unos rashoda i izdataka'!L$3:L$520)+SUMIF('Unos rashoda P4'!$T$3:$T$511,'A.3 RASHODI FUNK'!$A69,'Unos rashoda P4'!J$3:J$511)</f>
        <v>0</v>
      </c>
      <c r="H69" s="315" t="str">
        <f>'OPĆI DIO'!$C$1</f>
        <v>2410 SVEUČILIŠTE U SPLITU - PRIRODOSLOVNO - MATEMATIČKI FAKULTET</v>
      </c>
    </row>
    <row r="70" spans="1:8">
      <c r="A70" s="225">
        <v>94</v>
      </c>
      <c r="B70" s="25" t="s">
        <v>4023</v>
      </c>
      <c r="C70" s="348">
        <v>6865970</v>
      </c>
      <c r="D70" s="348">
        <f>E70-C70</f>
        <v>611211</v>
      </c>
      <c r="E70" s="348">
        <v>7477181</v>
      </c>
      <c r="F70" s="348">
        <f>SUMIF('Unos rashoda i izdataka'!$R$3:$R$520,'A.3 RASHODI FUNK'!$A70,'Unos rashoda i izdataka'!K$3:K$520)+SUMIF('Unos rashoda P4'!$T$3:$T$511,'A.3 RASHODI FUNK'!$A70,'Unos rashoda P4'!I$3:I$511)</f>
        <v>5912393</v>
      </c>
      <c r="G70" s="348">
        <f>SUMIF('Unos rashoda i izdataka'!$R$3:$R$520,'A.3 RASHODI FUNK'!$A70,'Unos rashoda i izdataka'!L$3:L$520)+SUMIF('Unos rashoda P4'!$T$3:$T$511,'A.3 RASHODI FUNK'!$A70,'Unos rashoda P4'!J$3:J$511)</f>
        <v>5760408</v>
      </c>
      <c r="H70" s="315" t="str">
        <f>'OPĆI DIO'!$C$1</f>
        <v>2410 SVEUČILIŠTE U SPLITU - PRIRODOSLOVNO - MATEMATIČKI FAKULTET</v>
      </c>
    </row>
    <row r="71" spans="1:8">
      <c r="A71" s="225">
        <v>95</v>
      </c>
      <c r="B71" s="25" t="s">
        <v>3942</v>
      </c>
      <c r="C71" s="348"/>
      <c r="D71" s="348"/>
      <c r="E71" s="348">
        <f>SUMIF('Unos rashoda i izdataka'!$R$3:$R$520,'A.3 RASHODI FUNK'!$A71,'Unos rashoda i izdataka'!J$3:J$520)+SUMIF('Unos rashoda P4'!$T$3:$T$511,'A.3 RASHODI FUNK'!$A71,'Unos rashoda P4'!H$3:H$511)</f>
        <v>0</v>
      </c>
      <c r="F71" s="348">
        <f>SUMIF('Unos rashoda i izdataka'!$R$3:$R$520,'A.3 RASHODI FUNK'!$A71,'Unos rashoda i izdataka'!K$3:K$520)+SUMIF('Unos rashoda P4'!$T$3:$T$511,'A.3 RASHODI FUNK'!$A71,'Unos rashoda P4'!I$3:I$511)</f>
        <v>0</v>
      </c>
      <c r="G71" s="348">
        <f>SUMIF('Unos rashoda i izdataka'!$R$3:$R$520,'A.3 RASHODI FUNK'!$A71,'Unos rashoda i izdataka'!L$3:L$520)+SUMIF('Unos rashoda P4'!$T$3:$T$511,'A.3 RASHODI FUNK'!$A71,'Unos rashoda P4'!J$3:J$511)</f>
        <v>0</v>
      </c>
      <c r="H71" s="315" t="str">
        <f>'OPĆI DIO'!$C$1</f>
        <v>2410 SVEUČILIŠTE U SPLITU - PRIRODOSLOVNO - MATEMATIČKI FAKULTET</v>
      </c>
    </row>
    <row r="72" spans="1:8">
      <c r="A72" s="225">
        <v>96</v>
      </c>
      <c r="B72" s="25" t="s">
        <v>3940</v>
      </c>
      <c r="C72" s="348"/>
      <c r="D72" s="348"/>
      <c r="E72" s="348">
        <f>SUMIF('Unos rashoda i izdataka'!$R$3:$R$520,'A.3 RASHODI FUNK'!$A72,'Unos rashoda i izdataka'!J$3:J$520)+SUMIF('Unos rashoda P4'!$T$3:$T$511,'A.3 RASHODI FUNK'!$A72,'Unos rashoda P4'!H$3:H$511)</f>
        <v>0</v>
      </c>
      <c r="F72" s="348">
        <f>SUMIF('Unos rashoda i izdataka'!$R$3:$R$520,'A.3 RASHODI FUNK'!$A72,'Unos rashoda i izdataka'!K$3:K$520)+SUMIF('Unos rashoda P4'!$T$3:$T$511,'A.3 RASHODI FUNK'!$A72,'Unos rashoda P4'!I$3:I$511)</f>
        <v>0</v>
      </c>
      <c r="G72" s="348">
        <f>SUMIF('Unos rashoda i izdataka'!$R$3:$R$520,'A.3 RASHODI FUNK'!$A72,'Unos rashoda i izdataka'!L$3:L$520)+SUMIF('Unos rashoda P4'!$T$3:$T$511,'A.3 RASHODI FUNK'!$A72,'Unos rashoda P4'!J$3:J$511)</f>
        <v>0</v>
      </c>
      <c r="H72" s="315" t="str">
        <f>'OPĆI DIO'!$C$1</f>
        <v>2410 SVEUČILIŠTE U SPLITU - PRIRODOSLOVNO - MATEMATIČKI FAKULTET</v>
      </c>
    </row>
    <row r="73" spans="1:8">
      <c r="A73" s="225">
        <v>97</v>
      </c>
      <c r="B73" s="25" t="s">
        <v>3926</v>
      </c>
      <c r="C73" s="348"/>
      <c r="D73" s="348"/>
      <c r="E73" s="348">
        <f>SUMIF('Unos rashoda i izdataka'!$R$3:$R$520,'A.3 RASHODI FUNK'!$A73,'Unos rashoda i izdataka'!J$3:J$520)+SUMIF('Unos rashoda P4'!$T$3:$T$511,'A.3 RASHODI FUNK'!$A73,'Unos rashoda P4'!H$3:H$511)</f>
        <v>0</v>
      </c>
      <c r="F73" s="348">
        <f>SUMIF('Unos rashoda i izdataka'!$R$3:$R$520,'A.3 RASHODI FUNK'!$A73,'Unos rashoda i izdataka'!K$3:K$520)+SUMIF('Unos rashoda P4'!$T$3:$T$511,'A.3 RASHODI FUNK'!$A73,'Unos rashoda P4'!I$3:I$511)</f>
        <v>0</v>
      </c>
      <c r="G73" s="348">
        <f>SUMIF('Unos rashoda i izdataka'!$R$3:$R$520,'A.3 RASHODI FUNK'!$A73,'Unos rashoda i izdataka'!L$3:L$520)+SUMIF('Unos rashoda P4'!$T$3:$T$511,'A.3 RASHODI FUNK'!$A73,'Unos rashoda P4'!J$3:J$511)</f>
        <v>0</v>
      </c>
      <c r="H73" s="315" t="str">
        <f>'OPĆI DIO'!$C$1</f>
        <v>2410 SVEUČILIŠTE U SPLITU - PRIRODOSLOVNO - MATEMATIČKI FAKULTET</v>
      </c>
    </row>
    <row r="74" spans="1:8">
      <c r="A74" s="225">
        <v>98</v>
      </c>
      <c r="B74" s="25" t="s">
        <v>3928</v>
      </c>
      <c r="C74" s="348"/>
      <c r="D74" s="348"/>
      <c r="E74" s="348">
        <f>SUMIF('Unos rashoda i izdataka'!$R$3:$R$520,'A.3 RASHODI FUNK'!$A74,'Unos rashoda i izdataka'!J$3:J$520)+SUMIF('Unos rashoda P4'!$T$3:$T$511,'A.3 RASHODI FUNK'!$A74,'Unos rashoda P4'!H$3:H$511)</f>
        <v>0</v>
      </c>
      <c r="F74" s="348">
        <f>SUMIF('Unos rashoda i izdataka'!$R$3:$R$520,'A.3 RASHODI FUNK'!$A74,'Unos rashoda i izdataka'!K$3:K$520)+SUMIF('Unos rashoda P4'!$T$3:$T$511,'A.3 RASHODI FUNK'!$A74,'Unos rashoda P4'!I$3:I$511)</f>
        <v>0</v>
      </c>
      <c r="G74" s="348">
        <f>SUMIF('Unos rashoda i izdataka'!$R$3:$R$520,'A.3 RASHODI FUNK'!$A74,'Unos rashoda i izdataka'!L$3:L$520)+SUMIF('Unos rashoda P4'!$T$3:$T$511,'A.3 RASHODI FUNK'!$A74,'Unos rashoda P4'!J$3:J$511)</f>
        <v>0</v>
      </c>
      <c r="H74" s="315" t="str">
        <f>'OPĆI DIO'!$C$1</f>
        <v>2410 SVEUČILIŠTE U SPLITU - PRIRODOSLOVNO - MATEMATIČKI FAKULTET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2410 SVEUČILIŠTE U SPLITU - PRIRODOSLOVNO - MATEMATIČKI FAKULTET</v>
      </c>
    </row>
    <row r="76" spans="1:8">
      <c r="A76" s="225">
        <v>101</v>
      </c>
      <c r="B76" s="25" t="s">
        <v>4025</v>
      </c>
      <c r="C76" s="348"/>
      <c r="D76" s="348"/>
      <c r="E76" s="348">
        <f>SUMIF('Unos rashoda i izdataka'!$R$3:$R$520,'A.3 RASHODI FUNK'!$A76,'Unos rashoda i izdataka'!J$3:J$520)+SUMIF('Unos rashoda P4'!$T$3:$T$511,'A.3 RASHODI FUNK'!$A76,'Unos rashoda P4'!H$3:H$511)</f>
        <v>0</v>
      </c>
      <c r="F76" s="348">
        <f>SUMIF('Unos rashoda i izdataka'!$R$3:$R$520,'A.3 RASHODI FUNK'!$A76,'Unos rashoda i izdataka'!K$3:K$520)+SUMIF('Unos rashoda P4'!$T$3:$T$511,'A.3 RASHODI FUNK'!$A76,'Unos rashoda P4'!I$3:I$511)</f>
        <v>0</v>
      </c>
      <c r="G76" s="348">
        <f>SUMIF('Unos rashoda i izdataka'!$R$3:$R$520,'A.3 RASHODI FUNK'!$A76,'Unos rashoda i izdataka'!L$3:L$520)+SUMIF('Unos rashoda P4'!$T$3:$T$511,'A.3 RASHODI FUNK'!$A76,'Unos rashoda P4'!J$3:J$511)</f>
        <v>0</v>
      </c>
      <c r="H76" s="315" t="str">
        <f>'OPĆI DIO'!$C$1</f>
        <v>2410 SVEUČILIŠTE U SPLITU - PRIRODOSLOVNO - MATEMATIČKI FAKULTET</v>
      </c>
    </row>
    <row r="77" spans="1:8">
      <c r="A77" s="225">
        <v>102</v>
      </c>
      <c r="B77" s="25" t="s">
        <v>4026</v>
      </c>
      <c r="C77" s="348"/>
      <c r="D77" s="348"/>
      <c r="E77" s="348">
        <f>SUMIF('Unos rashoda i izdataka'!$R$3:$R$520,'A.3 RASHODI FUNK'!$A77,'Unos rashoda i izdataka'!J$3:J$520)+SUMIF('Unos rashoda P4'!$T$3:$T$511,'A.3 RASHODI FUNK'!$A77,'Unos rashoda P4'!H$3:H$511)</f>
        <v>0</v>
      </c>
      <c r="F77" s="348">
        <f>SUMIF('Unos rashoda i izdataka'!$R$3:$R$520,'A.3 RASHODI FUNK'!$A77,'Unos rashoda i izdataka'!K$3:K$520)+SUMIF('Unos rashoda P4'!$T$3:$T$511,'A.3 RASHODI FUNK'!$A77,'Unos rashoda P4'!I$3:I$511)</f>
        <v>0</v>
      </c>
      <c r="G77" s="348">
        <f>SUMIF('Unos rashoda i izdataka'!$R$3:$R$520,'A.3 RASHODI FUNK'!$A77,'Unos rashoda i izdataka'!L$3:L$520)+SUMIF('Unos rashoda P4'!$T$3:$T$511,'A.3 RASHODI FUNK'!$A77,'Unos rashoda P4'!J$3:J$511)</f>
        <v>0</v>
      </c>
      <c r="H77" s="315" t="str">
        <f>'OPĆI DIO'!$C$1</f>
        <v>2410 SVEUČILIŠTE U SPLITU - PRIRODOSLOVNO - MATEMATIČKI FAKULTET</v>
      </c>
    </row>
    <row r="78" spans="1:8">
      <c r="A78" s="225">
        <v>103</v>
      </c>
      <c r="B78" s="25" t="s">
        <v>4027</v>
      </c>
      <c r="C78" s="348"/>
      <c r="D78" s="348"/>
      <c r="E78" s="348">
        <f>SUMIF('Unos rashoda i izdataka'!$R$3:$R$520,'A.3 RASHODI FUNK'!$A78,'Unos rashoda i izdataka'!J$3:J$520)+SUMIF('Unos rashoda P4'!$T$3:$T$511,'A.3 RASHODI FUNK'!$A78,'Unos rashoda P4'!H$3:H$511)</f>
        <v>0</v>
      </c>
      <c r="F78" s="348">
        <f>SUMIF('Unos rashoda i izdataka'!$R$3:$R$520,'A.3 RASHODI FUNK'!$A78,'Unos rashoda i izdataka'!K$3:K$520)+SUMIF('Unos rashoda P4'!$T$3:$T$511,'A.3 RASHODI FUNK'!$A78,'Unos rashoda P4'!I$3:I$511)</f>
        <v>0</v>
      </c>
      <c r="G78" s="348">
        <f>SUMIF('Unos rashoda i izdataka'!$R$3:$R$520,'A.3 RASHODI FUNK'!$A78,'Unos rashoda i izdataka'!L$3:L$520)+SUMIF('Unos rashoda P4'!$T$3:$T$511,'A.3 RASHODI FUNK'!$A78,'Unos rashoda P4'!J$3:J$511)</f>
        <v>0</v>
      </c>
      <c r="H78" s="315" t="str">
        <f>'OPĆI DIO'!$C$1</f>
        <v>2410 SVEUČILIŠTE U SPLITU - PRIRODOSLOVNO - MATEMATIČKI FAKULTET</v>
      </c>
    </row>
    <row r="79" spans="1:8">
      <c r="A79" s="225">
        <v>104</v>
      </c>
      <c r="B79" s="25" t="s">
        <v>4028</v>
      </c>
      <c r="C79" s="348"/>
      <c r="D79" s="348"/>
      <c r="E79" s="348">
        <f>SUMIF('Unos rashoda i izdataka'!$R$3:$R$520,'A.3 RASHODI FUNK'!$A79,'Unos rashoda i izdataka'!J$3:J$520)+SUMIF('Unos rashoda P4'!$T$3:$T$511,'A.3 RASHODI FUNK'!$A79,'Unos rashoda P4'!H$3:H$511)</f>
        <v>0</v>
      </c>
      <c r="F79" s="348">
        <f>SUMIF('Unos rashoda i izdataka'!$R$3:$R$520,'A.3 RASHODI FUNK'!$A79,'Unos rashoda i izdataka'!K$3:K$520)+SUMIF('Unos rashoda P4'!$T$3:$T$511,'A.3 RASHODI FUNK'!$A79,'Unos rashoda P4'!I$3:I$511)</f>
        <v>0</v>
      </c>
      <c r="G79" s="348">
        <f>SUMIF('Unos rashoda i izdataka'!$R$3:$R$520,'A.3 RASHODI FUNK'!$A79,'Unos rashoda i izdataka'!L$3:L$520)+SUMIF('Unos rashoda P4'!$T$3:$T$511,'A.3 RASHODI FUNK'!$A79,'Unos rashoda P4'!J$3:J$511)</f>
        <v>0</v>
      </c>
      <c r="H79" s="315" t="str">
        <f>'OPĆI DIO'!$C$1</f>
        <v>2410 SVEUČILIŠTE U SPLITU - PRIRODOSLOVNO - MATEMATIČKI FAKULTET</v>
      </c>
    </row>
    <row r="80" spans="1:8">
      <c r="A80" s="225">
        <v>105</v>
      </c>
      <c r="B80" s="25" t="s">
        <v>4029</v>
      </c>
      <c r="C80" s="348"/>
      <c r="D80" s="348"/>
      <c r="E80" s="348">
        <f>SUMIF('Unos rashoda i izdataka'!$R$3:$R$520,'A.3 RASHODI FUNK'!$A80,'Unos rashoda i izdataka'!J$3:J$520)+SUMIF('Unos rashoda P4'!$T$3:$T$511,'A.3 RASHODI FUNK'!$A80,'Unos rashoda P4'!H$3:H$511)</f>
        <v>0</v>
      </c>
      <c r="F80" s="348">
        <f>SUMIF('Unos rashoda i izdataka'!$R$3:$R$520,'A.3 RASHODI FUNK'!$A80,'Unos rashoda i izdataka'!K$3:K$520)+SUMIF('Unos rashoda P4'!$T$3:$T$511,'A.3 RASHODI FUNK'!$A80,'Unos rashoda P4'!I$3:I$511)</f>
        <v>0</v>
      </c>
      <c r="G80" s="348">
        <f>SUMIF('Unos rashoda i izdataka'!$R$3:$R$520,'A.3 RASHODI FUNK'!$A80,'Unos rashoda i izdataka'!L$3:L$520)+SUMIF('Unos rashoda P4'!$T$3:$T$511,'A.3 RASHODI FUNK'!$A80,'Unos rashoda P4'!J$3:J$511)</f>
        <v>0</v>
      </c>
      <c r="H80" s="315" t="str">
        <f>'OPĆI DIO'!$C$1</f>
        <v>2410 SVEUČILIŠTE U SPLITU - PRIRODOSLOVNO - MATEMATIČKI FAKULTET</v>
      </c>
    </row>
    <row r="81" spans="1:8">
      <c r="A81" s="225">
        <v>106</v>
      </c>
      <c r="B81" s="25" t="s">
        <v>4030</v>
      </c>
      <c r="C81" s="348"/>
      <c r="D81" s="348"/>
      <c r="E81" s="348">
        <f>SUMIF('Unos rashoda i izdataka'!$R$3:$R$520,'A.3 RASHODI FUNK'!$A81,'Unos rashoda i izdataka'!J$3:J$520)+SUMIF('Unos rashoda P4'!$T$3:$T$511,'A.3 RASHODI FUNK'!$A81,'Unos rashoda P4'!H$3:H$511)</f>
        <v>0</v>
      </c>
      <c r="F81" s="348">
        <f>SUMIF('Unos rashoda i izdataka'!$R$3:$R$520,'A.3 RASHODI FUNK'!$A81,'Unos rashoda i izdataka'!K$3:K$520)+SUMIF('Unos rashoda P4'!$T$3:$T$511,'A.3 RASHODI FUNK'!$A81,'Unos rashoda P4'!I$3:I$511)</f>
        <v>0</v>
      </c>
      <c r="G81" s="348">
        <f>SUMIF('Unos rashoda i izdataka'!$R$3:$R$520,'A.3 RASHODI FUNK'!$A81,'Unos rashoda i izdataka'!L$3:L$520)+SUMIF('Unos rashoda P4'!$T$3:$T$511,'A.3 RASHODI FUNK'!$A81,'Unos rashoda P4'!J$3:J$511)</f>
        <v>0</v>
      </c>
      <c r="H81" s="315" t="str">
        <f>'OPĆI DIO'!$C$1</f>
        <v>2410 SVEUČILIŠTE U SPLITU - PRIRODOSLOVNO - MATEMATIČKI FAKULTET</v>
      </c>
    </row>
    <row r="82" spans="1:8" ht="25.5">
      <c r="A82" s="225">
        <v>107</v>
      </c>
      <c r="B82" s="25" t="s">
        <v>4031</v>
      </c>
      <c r="C82" s="348"/>
      <c r="D82" s="348"/>
      <c r="E82" s="348">
        <f>SUMIF('Unos rashoda i izdataka'!$R$3:$R$520,'A.3 RASHODI FUNK'!$A82,'Unos rashoda i izdataka'!J$3:J$520)+SUMIF('Unos rashoda P4'!$T$3:$T$511,'A.3 RASHODI FUNK'!$A82,'Unos rashoda P4'!H$3:H$511)</f>
        <v>0</v>
      </c>
      <c r="F82" s="348">
        <f>SUMIF('Unos rashoda i izdataka'!$R$3:$R$520,'A.3 RASHODI FUNK'!$A82,'Unos rashoda i izdataka'!K$3:K$520)+SUMIF('Unos rashoda P4'!$T$3:$T$511,'A.3 RASHODI FUNK'!$A82,'Unos rashoda P4'!I$3:I$511)</f>
        <v>0</v>
      </c>
      <c r="G82" s="348">
        <f>SUMIF('Unos rashoda i izdataka'!$R$3:$R$520,'A.3 RASHODI FUNK'!$A82,'Unos rashoda i izdataka'!L$3:L$520)+SUMIF('Unos rashoda P4'!$T$3:$T$511,'A.3 RASHODI FUNK'!$A82,'Unos rashoda P4'!J$3:J$511)</f>
        <v>0</v>
      </c>
      <c r="H82" s="315" t="str">
        <f>'OPĆI DIO'!$C$1</f>
        <v>2410 SVEUČILIŠTE U SPLITU - PRIRODOSLOVNO - MATEMATIČKI FAKULTET</v>
      </c>
    </row>
    <row r="83" spans="1:8">
      <c r="A83" s="225">
        <v>108</v>
      </c>
      <c r="B83" s="25" t="s">
        <v>4032</v>
      </c>
      <c r="C83" s="348"/>
      <c r="D83" s="348"/>
      <c r="E83" s="348">
        <f>SUMIF('Unos rashoda i izdataka'!$R$3:$R$520,'A.3 RASHODI FUNK'!$A83,'Unos rashoda i izdataka'!J$3:J$520)+SUMIF('Unos rashoda P4'!$T$3:$T$511,'A.3 RASHODI FUNK'!$A83,'Unos rashoda P4'!H$3:H$511)</f>
        <v>0</v>
      </c>
      <c r="F83" s="348">
        <f>SUMIF('Unos rashoda i izdataka'!$R$3:$R$520,'A.3 RASHODI FUNK'!$A83,'Unos rashoda i izdataka'!K$3:K$520)+SUMIF('Unos rashoda P4'!$T$3:$T$511,'A.3 RASHODI FUNK'!$A83,'Unos rashoda P4'!I$3:I$511)</f>
        <v>0</v>
      </c>
      <c r="G83" s="348">
        <f>SUMIF('Unos rashoda i izdataka'!$R$3:$R$520,'A.3 RASHODI FUNK'!$A83,'Unos rashoda i izdataka'!L$3:L$520)+SUMIF('Unos rashoda P4'!$T$3:$T$511,'A.3 RASHODI FUNK'!$A83,'Unos rashoda P4'!J$3:J$511)</f>
        <v>0</v>
      </c>
      <c r="H83" s="315" t="str">
        <f>'OPĆI DIO'!$C$1</f>
        <v>2410 SVEUČILIŠTE U SPLITU - PRIRODOSLOVNO - MATEMATIČKI FAKULTET</v>
      </c>
    </row>
    <row r="84" spans="1:8" ht="25.5">
      <c r="A84" s="225">
        <v>109</v>
      </c>
      <c r="B84" s="25" t="s">
        <v>4033</v>
      </c>
      <c r="C84" s="348"/>
      <c r="D84" s="348"/>
      <c r="E84" s="348">
        <f>SUMIF('Unos rashoda i izdataka'!$R$3:$R$520,'A.3 RASHODI FUNK'!$A84,'Unos rashoda i izdataka'!J$3:J$520)+SUMIF('Unos rashoda P4'!$T$3:$T$511,'A.3 RASHODI FUNK'!$A84,'Unos rashoda P4'!H$3:H$511)</f>
        <v>0</v>
      </c>
      <c r="F84" s="348">
        <f>SUMIF('Unos rashoda i izdataka'!$R$3:$R$520,'A.3 RASHODI FUNK'!$A84,'Unos rashoda i izdataka'!K$3:K$520)+SUMIF('Unos rashoda P4'!$T$3:$T$511,'A.3 RASHODI FUNK'!$A84,'Unos rashoda P4'!I$3:I$511)</f>
        <v>0</v>
      </c>
      <c r="G84" s="348">
        <f>SUMIF('Unos rashoda i izdataka'!$R$3:$R$520,'A.3 RASHODI FUNK'!$A84,'Unos rashoda i izdataka'!L$3:L$520)+SUMIF('Unos rashoda P4'!$T$3:$T$511,'A.3 RASHODI FUNK'!$A84,'Unos rashoda P4'!J$3:J$511)</f>
        <v>0</v>
      </c>
      <c r="H84" s="315" t="str">
        <f>'OPĆI DIO'!$C$1</f>
        <v>2410 SVEUČILIŠTE U SPLITU - PRIRODOSLOVNO - MATEMATIČKI FAKULTET</v>
      </c>
    </row>
  </sheetData>
  <sheetProtection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3" sqref="D13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7" t="s">
        <v>3883</v>
      </c>
      <c r="B2" s="397"/>
      <c r="C2" s="397"/>
      <c r="D2" s="397"/>
      <c r="E2" s="397"/>
      <c r="F2" s="397"/>
      <c r="G2" s="397"/>
      <c r="H2" s="397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7" t="s">
        <v>3909</v>
      </c>
      <c r="B4" s="397"/>
      <c r="C4" s="397"/>
      <c r="D4" s="397"/>
      <c r="E4" s="397"/>
      <c r="F4" s="397"/>
      <c r="G4" s="397"/>
      <c r="H4" s="397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7" t="s">
        <v>4806</v>
      </c>
      <c r="B6" s="397"/>
      <c r="C6" s="397"/>
      <c r="D6" s="397"/>
      <c r="E6" s="397"/>
      <c r="F6" s="397"/>
      <c r="G6" s="397"/>
      <c r="H6" s="397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8" t="s">
        <v>4775</v>
      </c>
      <c r="B8" s="399"/>
      <c r="C8" s="400"/>
      <c r="D8" s="257" t="s">
        <v>4776</v>
      </c>
      <c r="E8" s="256" t="s">
        <v>4827</v>
      </c>
      <c r="F8" s="257" t="s">
        <v>4830</v>
      </c>
      <c r="G8" s="257" t="s">
        <v>4777</v>
      </c>
      <c r="H8" s="257" t="s">
        <v>4778</v>
      </c>
    </row>
    <row r="9" spans="1:10" s="260" customFormat="1" ht="11.25">
      <c r="A9" s="401">
        <v>1</v>
      </c>
      <c r="B9" s="402"/>
      <c r="C9" s="40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4807</v>
      </c>
      <c r="D10" s="342">
        <f t="shared" ref="D10:E10" si="0">SUM(D11:D14)</f>
        <v>0</v>
      </c>
      <c r="E10" s="342">
        <f t="shared" si="0"/>
        <v>0</v>
      </c>
      <c r="F10" s="342">
        <f>SUM(F11:F14)</f>
        <v>0</v>
      </c>
      <c r="G10" s="342">
        <f t="shared" ref="G10:H10" si="1">SUM(G11:G14)</f>
        <v>0</v>
      </c>
      <c r="H10" s="342">
        <f t="shared" si="1"/>
        <v>0</v>
      </c>
      <c r="I10" s="315" t="str">
        <f>'OPĆI DIO'!$C$1</f>
        <v>2410 SVEUČILIŠTE U SPLITU - PRIRODOSLOVNO - MATEMATIČKI FAKULTET</v>
      </c>
    </row>
    <row r="11" spans="1:10">
      <c r="A11" s="261"/>
      <c r="B11" s="262">
        <v>81</v>
      </c>
      <c r="C11" s="262" t="s">
        <v>3903</v>
      </c>
      <c r="D11" s="340"/>
      <c r="E11" s="340"/>
      <c r="F11" s="339">
        <f>SUMIF('Unos prihoda i primitaka'!$L$3:$L$501,$B11,'Unos prihoda i primitaka'!G$3:G$501)</f>
        <v>0</v>
      </c>
      <c r="G11" s="339">
        <f>SUMIF('Unos prihoda i primitaka'!$L$3:$L$501,$B11,'Unos prihoda i primitaka'!H$3:H$501)</f>
        <v>0</v>
      </c>
      <c r="H11" s="339">
        <f>SUMIF('Unos prihoda i primitaka'!$L$3:$L$501,$B11,'Unos prihoda i primitaka'!I$3:I$501)</f>
        <v>0</v>
      </c>
      <c r="I11" s="315" t="str">
        <f>'OPĆI DIO'!$C$1</f>
        <v>2410 SVEUČILIŠTE U SPLITU - PRIRODOSLOVNO - MATEMATIČKI FAKULTET</v>
      </c>
    </row>
    <row r="12" spans="1:10">
      <c r="A12" s="261"/>
      <c r="B12" s="262">
        <v>82</v>
      </c>
      <c r="C12" s="262" t="s">
        <v>3904</v>
      </c>
      <c r="D12" s="340"/>
      <c r="E12" s="340"/>
      <c r="F12" s="339">
        <f>SUMIF('Unos prihoda i primitaka'!$L$3:$L$501,$B12,'Unos prihoda i primitaka'!G$3:G$501)</f>
        <v>0</v>
      </c>
      <c r="G12" s="339">
        <f>SUMIF('Unos prihoda i primitaka'!$L$3:$L$501,$B12,'Unos prihoda i primitaka'!H$3:H$501)</f>
        <v>0</v>
      </c>
      <c r="H12" s="339">
        <f>SUMIF('Unos prihoda i primitaka'!$L$3:$L$501,$B12,'Unos prihoda i primitaka'!I$3:I$501)</f>
        <v>0</v>
      </c>
      <c r="I12" s="315" t="str">
        <f>'OPĆI DIO'!$C$1</f>
        <v>2410 SVEUČILIŠTE U SPLITU - PRIRODOSLOVNO - MATEMATIČKI FAKULTET</v>
      </c>
    </row>
    <row r="13" spans="1:10">
      <c r="A13" s="261"/>
      <c r="B13" s="262">
        <v>83</v>
      </c>
      <c r="C13" s="262" t="s">
        <v>3905</v>
      </c>
      <c r="D13" s="340"/>
      <c r="E13" s="340"/>
      <c r="F13" s="339">
        <f>SUMIF('Unos prihoda i primitaka'!$L$3:$L$501,$B13,'Unos prihoda i primitaka'!G$3:G$501)</f>
        <v>0</v>
      </c>
      <c r="G13" s="339">
        <f>SUMIF('Unos prihoda i primitaka'!$L$3:$L$501,$B13,'Unos prihoda i primitaka'!H$3:H$501)</f>
        <v>0</v>
      </c>
      <c r="H13" s="339">
        <f>SUMIF('Unos prihoda i primitaka'!$L$3:$L$501,$B13,'Unos prihoda i primitaka'!I$3:I$501)</f>
        <v>0</v>
      </c>
      <c r="I13" s="315" t="str">
        <f>'OPĆI DIO'!$C$1</f>
        <v>2410 SVEUČILIŠTE U SPLITU - PRIRODOSLOVNO - MATEMATIČKI FAKULTET</v>
      </c>
    </row>
    <row r="14" spans="1:10">
      <c r="A14" s="261"/>
      <c r="B14" s="262">
        <v>84</v>
      </c>
      <c r="C14" s="262" t="s">
        <v>3906</v>
      </c>
      <c r="D14" s="340"/>
      <c r="E14" s="340"/>
      <c r="F14" s="339">
        <f>SUMIF('Unos prihoda i primitaka'!$L$3:$L$501,$B14,'Unos prihoda i primitaka'!G$3:G$501)</f>
        <v>0</v>
      </c>
      <c r="G14" s="339">
        <f>SUMIF('Unos prihoda i primitaka'!$L$3:$L$501,$B14,'Unos prihoda i primitaka'!H$3:H$501)</f>
        <v>0</v>
      </c>
      <c r="H14" s="339">
        <f>SUMIF('Unos prihoda i primitaka'!$L$3:$L$501,$B14,'Unos prihoda i primitaka'!I$3:I$501)</f>
        <v>0</v>
      </c>
      <c r="I14" s="315" t="str">
        <f>'OPĆI DIO'!$C$1</f>
        <v>2410 SVEUČILIŠTE U SPLITU - PRIRODOSLOVNO - MATEMATIČKI FAKULTET</v>
      </c>
    </row>
    <row r="15" spans="1:10" s="315" customFormat="1">
      <c r="A15" s="263">
        <v>5</v>
      </c>
      <c r="B15" s="264"/>
      <c r="C15" s="265" t="s">
        <v>4808</v>
      </c>
      <c r="D15" s="342">
        <f t="shared" ref="D15:E15" si="2">SUM(D16:D19)</f>
        <v>0</v>
      </c>
      <c r="E15" s="342">
        <f t="shared" si="2"/>
        <v>0</v>
      </c>
      <c r="F15" s="342">
        <f>SUM(F16:F19)</f>
        <v>0</v>
      </c>
      <c r="G15" s="342">
        <f t="shared" ref="G15" si="3">SUM(G16:G19)</f>
        <v>0</v>
      </c>
      <c r="H15" s="342">
        <f t="shared" ref="H15" si="4">SUM(H16:H19)</f>
        <v>0</v>
      </c>
      <c r="I15" s="315" t="str">
        <f>'OPĆI DIO'!$C$1</f>
        <v>2410 SVEUČILIŠTE U SPLITU - PRIRODOSLOVNO - MATEMATIČKI FAKULTET</v>
      </c>
    </row>
    <row r="16" spans="1:10">
      <c r="A16" s="262"/>
      <c r="B16" s="262">
        <v>51</v>
      </c>
      <c r="C16" s="266" t="s">
        <v>253</v>
      </c>
      <c r="D16" s="340"/>
      <c r="E16" s="340"/>
      <c r="F16" s="341">
        <f>SUMIF('Unos rashoda i izdataka'!$P$3:$P$520,$B16,'Unos rashoda i izdataka'!J$3:J$520)+SUMIF('Unos rashoda P4'!$S$3:$S$511,$B16,'Unos rashoda P4'!H$3:H$511)</f>
        <v>0</v>
      </c>
      <c r="G16" s="341">
        <f>SUMIF('Unos rashoda i izdataka'!$P$3:$P$520,$B16,'Unos rashoda i izdataka'!K$3:K$520)+SUMIF('Unos rashoda P4'!$S$3:$S$511,$B16,'Unos rashoda P4'!I$3:I$511)</f>
        <v>0</v>
      </c>
      <c r="H16" s="341">
        <f>SUMIF('Unos rashoda i izdataka'!$P$3:$P$520,$B16,'Unos rashoda i izdataka'!L$3:L$520)+SUMIF('Unos rashoda P4'!$S$3:$S$511,$B16,'Unos rashoda P4'!J$3:J$511)</f>
        <v>0</v>
      </c>
      <c r="I16" s="315" t="str">
        <f>'OPĆI DIO'!$C$1</f>
        <v>2410 SVEUČILIŠTE U SPLITU - PRIRODOSLOVNO - MATEMATIČKI FAKULTET</v>
      </c>
    </row>
    <row r="17" spans="1:9" ht="25.5">
      <c r="A17" s="262"/>
      <c r="B17" s="262">
        <v>54</v>
      </c>
      <c r="C17" s="266" t="s">
        <v>254</v>
      </c>
      <c r="D17" s="340"/>
      <c r="E17" s="340"/>
      <c r="F17" s="341">
        <f>SUMIF('Unos rashoda i izdataka'!$P$3:$P$520,$B17,'Unos rashoda i izdataka'!J$3:J$520)+SUMIF('Unos rashoda P4'!$S$3:$S$511,$B17,'Unos rashoda P4'!H$3:H$511)</f>
        <v>0</v>
      </c>
      <c r="G17" s="341">
        <f>SUMIF('Unos rashoda i izdataka'!$P$3:$P$520,$B17,'Unos rashoda i izdataka'!K$3:K$520)+SUMIF('Unos rashoda P4'!$S$3:$S$511,$B17,'Unos rashoda P4'!I$3:I$511)</f>
        <v>0</v>
      </c>
      <c r="H17" s="341">
        <f>SUMIF('Unos rashoda i izdataka'!$P$3:$P$520,$B17,'Unos rashoda i izdataka'!L$3:L$520)+SUMIF('Unos rashoda P4'!$S$3:$S$511,$B17,'Unos rashoda P4'!J$3:J$511)</f>
        <v>0</v>
      </c>
      <c r="I17" s="315" t="str">
        <f>'OPĆI DIO'!$C$1</f>
        <v>2410 SVEUČILIŠTE U SPLITU - PRIRODOSLOVNO - MATEMATIČKI FAKULTET</v>
      </c>
    </row>
  </sheetData>
  <sheetProtection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7" t="s">
        <v>4809</v>
      </c>
      <c r="C2" s="397"/>
      <c r="D2" s="397"/>
      <c r="E2" s="397"/>
      <c r="F2" s="397"/>
      <c r="G2" s="397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4775</v>
      </c>
      <c r="C4" s="257" t="s">
        <v>4776</v>
      </c>
      <c r="D4" s="256" t="s">
        <v>4827</v>
      </c>
      <c r="E4" s="257" t="s">
        <v>4829</v>
      </c>
      <c r="F4" s="257" t="s">
        <v>4777</v>
      </c>
      <c r="G4" s="257" t="s">
        <v>4778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6" t="s">
        <v>4810</v>
      </c>
      <c r="C6" s="344">
        <f>C8+C11+C14</f>
        <v>0</v>
      </c>
      <c r="D6" s="344">
        <f>D8+D11+D14</f>
        <v>0</v>
      </c>
      <c r="E6" s="344">
        <f>+E7+E10</f>
        <v>0</v>
      </c>
      <c r="F6" s="344">
        <f t="shared" ref="F6:G6" si="0">+F7+F10</f>
        <v>0</v>
      </c>
      <c r="G6" s="344">
        <f t="shared" si="0"/>
        <v>0</v>
      </c>
      <c r="H6" s="315" t="str">
        <f>'OPĆI DIO'!$C$1</f>
        <v>2410 SVEUČILIŠTE U SPLITU - PRIRODOSLOVNO - MATEMATIČKI FAKULTET</v>
      </c>
    </row>
    <row r="7" spans="1:9" s="345" customFormat="1">
      <c r="A7" s="345">
        <v>43</v>
      </c>
      <c r="B7" s="343" t="s">
        <v>4813</v>
      </c>
      <c r="C7" s="346">
        <f>C8</f>
        <v>0</v>
      </c>
      <c r="D7" s="346">
        <f t="shared" ref="D7" si="1">D8</f>
        <v>0</v>
      </c>
      <c r="E7" s="346">
        <f>E8+E9</f>
        <v>0</v>
      </c>
      <c r="F7" s="346">
        <f t="shared" ref="F7:G7" si="2">F8+F9</f>
        <v>0</v>
      </c>
      <c r="G7" s="346">
        <f t="shared" si="2"/>
        <v>0</v>
      </c>
      <c r="H7" s="315" t="str">
        <f>'OPĆI DIO'!$C$1</f>
        <v>2410 SVEUČILIŠTE U SPLITU - PRIRODOSLOVNO - MATEMATIČKI FAKULTET</v>
      </c>
    </row>
    <row r="8" spans="1:9" s="281" customFormat="1">
      <c r="A8" s="281">
        <v>81</v>
      </c>
      <c r="B8" s="278" t="s">
        <v>4791</v>
      </c>
      <c r="C8" s="370"/>
      <c r="D8" s="370"/>
      <c r="E8" s="339">
        <f>SUMIF('Unos prihoda i primitaka'!$L$3:$L$501,$A8,'Unos prihoda i primitaka'!G$3:G$501)</f>
        <v>0</v>
      </c>
      <c r="F8" s="339">
        <f>SUMIF('Unos prihoda i primitaka'!$L$3:$L$501,$A8,'Unos prihoda i primitaka'!H$3:H$501)</f>
        <v>0</v>
      </c>
      <c r="G8" s="339">
        <f>SUMIF('Unos prihoda i primitaka'!$L$3:$L$501,$A8,'Unos prihoda i primitaka'!I$3:I$501)</f>
        <v>0</v>
      </c>
      <c r="H8" s="315" t="str">
        <f>'OPĆI DIO'!$C$1</f>
        <v>2410 SVEUČILIŠTE U SPLITU - PRIRODOSLOVNO - MATEMATIČKI FAKULTET</v>
      </c>
    </row>
    <row r="9" spans="1:9" s="281" customFormat="1">
      <c r="A9" s="281">
        <v>83</v>
      </c>
      <c r="B9" s="278" t="s">
        <v>4791</v>
      </c>
      <c r="C9" s="370"/>
      <c r="D9" s="370"/>
      <c r="E9" s="339">
        <f>SUMIF('Unos prihoda i primitaka'!$L$3:$L$501,$A9,'Unos prihoda i primitaka'!G$3:G$501)</f>
        <v>0</v>
      </c>
      <c r="F9" s="339">
        <f>SUMIF('Unos prihoda i primitaka'!$L$3:$L$501,$A9,'Unos prihoda i primitaka'!H$3:H$501)</f>
        <v>0</v>
      </c>
      <c r="G9" s="339">
        <f>SUMIF('Unos prihoda i primitaka'!$L$3:$L$501,$A9,'Unos prihoda i primitaka'!I$3:I$501)</f>
        <v>0</v>
      </c>
      <c r="H9" s="315" t="str">
        <f>'OPĆI DIO'!$C$1</f>
        <v>2410 SVEUČILIŠTE U SPLITU - PRIRODOSLOVNO - MATEMATIČKI FAKULTET</v>
      </c>
    </row>
    <row r="10" spans="1:9" s="347" customFormat="1">
      <c r="A10" s="347">
        <v>81</v>
      </c>
      <c r="B10" s="277" t="s">
        <v>4805</v>
      </c>
      <c r="C10" s="346">
        <f>C11</f>
        <v>0</v>
      </c>
      <c r="D10" s="346">
        <f t="shared" ref="D10" si="3">D11</f>
        <v>0</v>
      </c>
      <c r="E10" s="346">
        <f>E11</f>
        <v>0</v>
      </c>
      <c r="F10" s="346">
        <f t="shared" ref="F10" si="4">F11</f>
        <v>0</v>
      </c>
      <c r="G10" s="346">
        <f t="shared" ref="G10" si="5">G11</f>
        <v>0</v>
      </c>
      <c r="H10" s="315" t="str">
        <f>'OPĆI DIO'!$C$1</f>
        <v>2410 SVEUČILIŠTE U SPLITU - PRIRODOSLOVNO - MATEMATIČKI FAKULTET</v>
      </c>
    </row>
    <row r="11" spans="1:9" s="281" customFormat="1">
      <c r="A11" s="281">
        <v>84</v>
      </c>
      <c r="B11" s="278" t="s">
        <v>4805</v>
      </c>
      <c r="C11" s="370"/>
      <c r="D11" s="370"/>
      <c r="E11" s="339">
        <f>SUMIF('Unos prihoda i primitaka'!$L$3:$L$501,$A11,'Unos prihoda i primitaka'!G$3:G$501)</f>
        <v>0</v>
      </c>
      <c r="F11" s="339">
        <f>SUMIF('Unos prihoda i primitaka'!$L$3:$L$501,$A11,'Unos prihoda i primitaka'!H$3:H$501)</f>
        <v>0</v>
      </c>
      <c r="G11" s="339">
        <f>SUMIF('Unos prihoda i primitaka'!$L$3:$L$501,$A11,'Unos prihoda i primitaka'!I$3:I$501)</f>
        <v>0</v>
      </c>
      <c r="H11" s="315" t="str">
        <f>'OPĆI DIO'!$C$1</f>
        <v>2410 SVEUČILIŠTE U SPLITU - PRIRODOSLOVNO - MATEMATIČKI FAKULTET</v>
      </c>
    </row>
    <row r="12" spans="1:9" s="98" customFormat="1">
      <c r="B12" s="356" t="s">
        <v>4811</v>
      </c>
      <c r="C12" s="357">
        <f>C13</f>
        <v>0</v>
      </c>
      <c r="D12" s="357">
        <f t="shared" ref="D12:G12" si="6">D13</f>
        <v>0</v>
      </c>
      <c r="E12" s="357">
        <f t="shared" si="6"/>
        <v>0</v>
      </c>
      <c r="F12" s="357">
        <f t="shared" si="6"/>
        <v>0</v>
      </c>
      <c r="G12" s="357">
        <f t="shared" si="6"/>
        <v>0</v>
      </c>
      <c r="H12" s="315" t="str">
        <f>'OPĆI DIO'!$C$1</f>
        <v>2410 SVEUČILIŠTE U SPLITU - PRIRODOSLOVNO - MATEMATIČKI FAKULTET</v>
      </c>
    </row>
    <row r="13" spans="1:9" s="345" customFormat="1">
      <c r="B13" s="343" t="s">
        <v>4788</v>
      </c>
      <c r="C13" s="346">
        <f>C14</f>
        <v>0</v>
      </c>
      <c r="D13" s="346">
        <f t="shared" ref="D13" si="7">D14</f>
        <v>0</v>
      </c>
      <c r="E13" s="346">
        <f t="shared" ref="E13" si="8">E14</f>
        <v>0</v>
      </c>
      <c r="F13" s="346">
        <f t="shared" ref="F13" si="9">F14</f>
        <v>0</v>
      </c>
      <c r="G13" s="346">
        <f t="shared" ref="G13" si="10">G14</f>
        <v>0</v>
      </c>
      <c r="H13" s="315" t="str">
        <f>'OPĆI DIO'!$C$1</f>
        <v>2410 SVEUČILIŠTE U SPLITU - PRIRODOSLOVNO - MATEMATIČKI FAKULTET</v>
      </c>
    </row>
    <row r="14" spans="1:9" s="281" customFormat="1">
      <c r="A14" s="281">
        <v>5</v>
      </c>
      <c r="B14" s="278" t="s">
        <v>4788</v>
      </c>
      <c r="C14" s="370"/>
      <c r="D14" s="370"/>
      <c r="E14" s="339">
        <f>SUMIF('Unos rashoda i izdataka'!$S$3:$S$520,$A14,'Unos rashoda i izdataka'!J$3:J$520)+SUMIF('Unos rashoda P4'!$U$3:$U$511,$A14,'Unos rashoda P4'!H$3:H$511)</f>
        <v>0</v>
      </c>
      <c r="F14" s="339">
        <f>SUMIF('Unos rashoda i izdataka'!$S$3:$S$520,$A14,'Unos rashoda i izdataka'!K$3:K$520)+SUMIF('Unos rashoda P4'!$U$3:$U$511,$A14,'Unos rashoda P4'!I$3:I$511)</f>
        <v>0</v>
      </c>
      <c r="G14" s="339">
        <f>SUMIF('Unos rashoda i izdataka'!$S$3:$S$520,$A14,'Unos rashoda i izdataka'!L$3:L$520)+SUMIF('Unos rashoda P4'!$U$3:$U$511,$A14,'Unos rashoda P4'!J$3:J$511)</f>
        <v>0</v>
      </c>
      <c r="H14" s="315" t="str">
        <f>'OPĆI DIO'!$C$1</f>
        <v>2410 SVEUČILIŠTE U SPLITU - PRIRODOSLOVNO - MATEMATIČKI FAKULTET</v>
      </c>
    </row>
  </sheetData>
  <sheetProtection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>
      <selection activeCell="G20" sqref="G20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4760</v>
      </c>
      <c r="D5" s="212" t="s">
        <v>4761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4760</v>
      </c>
      <c r="D6" s="212" t="s">
        <v>4761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4760</v>
      </c>
      <c r="D7" s="212" t="s">
        <v>4761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4760</v>
      </c>
      <c r="D8" s="212" t="s">
        <v>4761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4760</v>
      </c>
      <c r="D9" s="212" t="s">
        <v>4761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4760</v>
      </c>
      <c r="D10" s="212" t="s">
        <v>4761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4760</v>
      </c>
      <c r="D11" s="212" t="s">
        <v>4761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4760</v>
      </c>
      <c r="D12" s="212" t="s">
        <v>4761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4760</v>
      </c>
      <c r="D13" s="212" t="s">
        <v>4761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4760</v>
      </c>
      <c r="D14" s="212" t="s">
        <v>4761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4760</v>
      </c>
      <c r="D15" s="212" t="s">
        <v>4761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4760</v>
      </c>
      <c r="D16" s="212" t="s">
        <v>4761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4760</v>
      </c>
      <c r="D17" s="212" t="s">
        <v>4761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4760</v>
      </c>
      <c r="D18" s="212" t="s">
        <v>4761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4760</v>
      </c>
      <c r="D19" s="212" t="s">
        <v>4761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4760</v>
      </c>
      <c r="D20" s="212" t="s">
        <v>4761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4760</v>
      </c>
      <c r="D21" s="212" t="s">
        <v>4761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4760</v>
      </c>
      <c r="D22" s="212" t="s">
        <v>4761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4760</v>
      </c>
      <c r="D23" s="212" t="s">
        <v>4761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4760</v>
      </c>
      <c r="D24" s="212" t="s">
        <v>4761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4760</v>
      </c>
      <c r="D25" s="212" t="s">
        <v>4761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4760</v>
      </c>
      <c r="D26" s="212" t="s">
        <v>4761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4760</v>
      </c>
      <c r="D27" s="212" t="s">
        <v>4761</v>
      </c>
      <c r="E27" s="212" t="s">
        <v>4053</v>
      </c>
      <c r="F27" s="212" t="s">
        <v>4054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4760</v>
      </c>
      <c r="D28" s="212" t="s">
        <v>4761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4760</v>
      </c>
      <c r="D29" s="212" t="s">
        <v>4761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4760</v>
      </c>
      <c r="D30" s="212" t="s">
        <v>4761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4760</v>
      </c>
      <c r="D31" s="212" t="s">
        <v>4761</v>
      </c>
      <c r="E31" s="212" t="s">
        <v>4055</v>
      </c>
      <c r="F31" s="212" t="s">
        <v>4056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4760</v>
      </c>
      <c r="D32" s="212" t="s">
        <v>4761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4760</v>
      </c>
      <c r="D33" s="212" t="s">
        <v>4761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4760</v>
      </c>
      <c r="D34" s="212" t="s">
        <v>4761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4760</v>
      </c>
      <c r="D35" s="212" t="s">
        <v>4761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4760</v>
      </c>
      <c r="D36" s="212" t="s">
        <v>4761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4760</v>
      </c>
      <c r="D37" s="212" t="s">
        <v>4761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4760</v>
      </c>
      <c r="D38" s="212" t="s">
        <v>4761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4760</v>
      </c>
      <c r="D39" s="212" t="s">
        <v>4761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4760</v>
      </c>
      <c r="D40" s="212" t="s">
        <v>4761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4760</v>
      </c>
      <c r="D41" s="212" t="s">
        <v>4761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4760</v>
      </c>
      <c r="D42" s="212" t="s">
        <v>4761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4760</v>
      </c>
      <c r="D43" s="212" t="s">
        <v>4761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4760</v>
      </c>
      <c r="D44" s="212" t="s">
        <v>4761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4760</v>
      </c>
      <c r="D45" s="212" t="s">
        <v>4761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4760</v>
      </c>
      <c r="D46" s="212" t="s">
        <v>4761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4760</v>
      </c>
      <c r="D47" s="212" t="s">
        <v>4761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4760</v>
      </c>
      <c r="D48" s="212" t="s">
        <v>4761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4760</v>
      </c>
      <c r="D49" s="212" t="s">
        <v>4761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4760</v>
      </c>
      <c r="D50" s="212" t="s">
        <v>4761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4760</v>
      </c>
      <c r="D51" s="212" t="s">
        <v>4761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4760</v>
      </c>
      <c r="D52" s="212" t="s">
        <v>4761</v>
      </c>
      <c r="E52" s="212" t="s">
        <v>4057</v>
      </c>
      <c r="F52" s="212" t="s">
        <v>4058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4760</v>
      </c>
      <c r="D53" s="212" t="s">
        <v>4761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4760</v>
      </c>
      <c r="D54" s="212" t="s">
        <v>4761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4760</v>
      </c>
      <c r="D55" s="212" t="s">
        <v>4761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4760</v>
      </c>
      <c r="D56" s="212" t="s">
        <v>4761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4760</v>
      </c>
      <c r="D57" s="212" t="s">
        <v>4761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4760</v>
      </c>
      <c r="D58" s="212" t="s">
        <v>4761</v>
      </c>
      <c r="E58" s="212" t="s">
        <v>4059</v>
      </c>
      <c r="F58" s="212" t="s">
        <v>4060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4760</v>
      </c>
      <c r="D59" s="212" t="s">
        <v>4761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4760</v>
      </c>
      <c r="D60" s="212" t="s">
        <v>4761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4760</v>
      </c>
      <c r="D61" s="212" t="s">
        <v>4761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4760</v>
      </c>
      <c r="D62" s="212" t="s">
        <v>4761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4760</v>
      </c>
      <c r="D63" s="212" t="s">
        <v>4761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4760</v>
      </c>
      <c r="D64" s="212" t="s">
        <v>4761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4760</v>
      </c>
      <c r="D65" s="212" t="s">
        <v>4761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4760</v>
      </c>
      <c r="D66" s="212" t="s">
        <v>4761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4762</v>
      </c>
      <c r="D67" s="212" t="s">
        <v>4763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4762</v>
      </c>
      <c r="D68" s="212" t="s">
        <v>4763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4762</v>
      </c>
      <c r="D69" s="212" t="s">
        <v>4763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4762</v>
      </c>
      <c r="D70" s="212" t="s">
        <v>4763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4762</v>
      </c>
      <c r="D71" s="212" t="s">
        <v>4763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4762</v>
      </c>
      <c r="D72" s="212" t="s">
        <v>4763</v>
      </c>
      <c r="E72" s="212" t="s">
        <v>4061</v>
      </c>
      <c r="F72" s="212" t="s">
        <v>4062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4762</v>
      </c>
      <c r="D73" s="212" t="s">
        <v>4763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4762</v>
      </c>
      <c r="D74" s="212" t="s">
        <v>4763</v>
      </c>
      <c r="E74" s="212" t="s">
        <v>4063</v>
      </c>
      <c r="F74" s="212" t="s">
        <v>4064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4764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4764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4764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4764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4764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4764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4764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4764</v>
      </c>
      <c r="D82" s="212" t="s">
        <v>1391</v>
      </c>
      <c r="E82" s="212" t="s">
        <v>4065</v>
      </c>
      <c r="F82" s="212" t="s">
        <v>4066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4764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4764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4764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4764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4764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4765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4765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4765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4765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4765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4765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4765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4765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4765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4765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4765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4765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4765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4765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4766</v>
      </c>
      <c r="D102" s="212" t="s">
        <v>4767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4766</v>
      </c>
      <c r="D103" s="212" t="s">
        <v>4767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4766</v>
      </c>
      <c r="D104" s="212" t="s">
        <v>4767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4766</v>
      </c>
      <c r="D105" s="212" t="s">
        <v>4767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4766</v>
      </c>
      <c r="D106" s="212" t="s">
        <v>4767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4766</v>
      </c>
      <c r="D107" s="212" t="s">
        <v>4767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4766</v>
      </c>
      <c r="D108" s="212" t="s">
        <v>4767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4766</v>
      </c>
      <c r="D109" s="212" t="s">
        <v>4767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4766</v>
      </c>
      <c r="D110" s="212" t="s">
        <v>4767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4766</v>
      </c>
      <c r="D111" s="212" t="s">
        <v>4767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4766</v>
      </c>
      <c r="D112" s="212" t="s">
        <v>4767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4766</v>
      </c>
      <c r="D113" s="212" t="s">
        <v>4767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4766</v>
      </c>
      <c r="D114" s="212" t="s">
        <v>4767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4766</v>
      </c>
      <c r="D115" s="212" t="s">
        <v>4767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4766</v>
      </c>
      <c r="D116" s="212" t="s">
        <v>4767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4766</v>
      </c>
      <c r="D117" s="212" t="s">
        <v>4767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4766</v>
      </c>
      <c r="D118" s="212" t="s">
        <v>4767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4766</v>
      </c>
      <c r="D119" s="212" t="s">
        <v>4767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4766</v>
      </c>
      <c r="D120" s="212" t="s">
        <v>4767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4766</v>
      </c>
      <c r="D121" s="212" t="s">
        <v>4767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4768</v>
      </c>
      <c r="D122" s="212" t="s">
        <v>4769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4768</v>
      </c>
      <c r="D123" s="212" t="s">
        <v>4769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4768</v>
      </c>
      <c r="D124" s="212" t="s">
        <v>4769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4768</v>
      </c>
      <c r="D125" s="212" t="s">
        <v>4769</v>
      </c>
      <c r="E125" s="212" t="s">
        <v>858</v>
      </c>
      <c r="F125" s="212" t="s">
        <v>4067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4768</v>
      </c>
      <c r="D126" s="212" t="s">
        <v>4769</v>
      </c>
      <c r="E126" s="212" t="s">
        <v>858</v>
      </c>
      <c r="F126" s="212" t="s">
        <v>4067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4768</v>
      </c>
      <c r="D127" s="212" t="s">
        <v>4769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4768</v>
      </c>
      <c r="D128" s="212" t="s">
        <v>4769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4768</v>
      </c>
      <c r="D129" s="212" t="s">
        <v>4769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4768</v>
      </c>
      <c r="D130" s="212" t="s">
        <v>4769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4768</v>
      </c>
      <c r="D131" s="212" t="s">
        <v>4769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4768</v>
      </c>
      <c r="D132" s="212" t="s">
        <v>4769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4768</v>
      </c>
      <c r="D133" s="212" t="s">
        <v>4769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4768</v>
      </c>
      <c r="D134" s="212" t="s">
        <v>4769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4768</v>
      </c>
      <c r="D135" s="212" t="s">
        <v>4769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4768</v>
      </c>
      <c r="D136" s="212" t="s">
        <v>4769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4768</v>
      </c>
      <c r="D137" s="212" t="s">
        <v>4769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4768</v>
      </c>
      <c r="D138" s="212" t="s">
        <v>4769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4768</v>
      </c>
      <c r="D139" s="212" t="s">
        <v>4769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4768</v>
      </c>
      <c r="D140" s="212" t="s">
        <v>4769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4768</v>
      </c>
      <c r="D141" s="212" t="s">
        <v>4769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4768</v>
      </c>
      <c r="D142" s="212" t="s">
        <v>4769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4768</v>
      </c>
      <c r="D143" s="212" t="s">
        <v>4769</v>
      </c>
      <c r="E143" s="212" t="s">
        <v>4068</v>
      </c>
      <c r="F143" s="212" t="s">
        <v>4069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4768</v>
      </c>
      <c r="D144" s="212" t="s">
        <v>4769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4768</v>
      </c>
      <c r="D145" s="212" t="s">
        <v>4769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4770</v>
      </c>
      <c r="D146" s="212" t="s">
        <v>4771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4770</v>
      </c>
      <c r="D147" s="212" t="s">
        <v>4771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4770</v>
      </c>
      <c r="D148" s="212" t="s">
        <v>4771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4766</v>
      </c>
      <c r="D149" s="212" t="s">
        <v>4767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4766</v>
      </c>
      <c r="D150" s="212" t="s">
        <v>4767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4766</v>
      </c>
      <c r="D151" s="212" t="s">
        <v>4767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4766</v>
      </c>
      <c r="D152" s="212" t="s">
        <v>4767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4766</v>
      </c>
      <c r="D153" s="212" t="s">
        <v>4767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4766</v>
      </c>
      <c r="D154" s="212" t="s">
        <v>4767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4766</v>
      </c>
      <c r="D155" s="212" t="s">
        <v>4767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4766</v>
      </c>
      <c r="D156" s="212" t="s">
        <v>4767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4766</v>
      </c>
      <c r="D157" s="212" t="s">
        <v>4767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4766</v>
      </c>
      <c r="D158" s="212" t="s">
        <v>4767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4766</v>
      </c>
      <c r="D159" s="212" t="s">
        <v>4767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4766</v>
      </c>
      <c r="D160" s="212" t="s">
        <v>4767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4766</v>
      </c>
      <c r="D161" s="212" t="s">
        <v>4767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4766</v>
      </c>
      <c r="D162" s="212" t="s">
        <v>4767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4766</v>
      </c>
      <c r="D163" s="212" t="s">
        <v>4767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4766</v>
      </c>
      <c r="D164" s="212" t="s">
        <v>4767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4766</v>
      </c>
      <c r="D165" s="212" t="s">
        <v>4767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4766</v>
      </c>
      <c r="D166" s="212" t="s">
        <v>4767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4766</v>
      </c>
      <c r="D167" s="212" t="s">
        <v>4767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4766</v>
      </c>
      <c r="D168" s="212" t="s">
        <v>4767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4766</v>
      </c>
      <c r="D169" s="212" t="s">
        <v>4767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4766</v>
      </c>
      <c r="D170" s="212" t="s">
        <v>4767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4766</v>
      </c>
      <c r="D171" s="212" t="s">
        <v>4767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4766</v>
      </c>
      <c r="D172" s="212" t="s">
        <v>4767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4766</v>
      </c>
      <c r="D173" s="212" t="s">
        <v>4767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4766</v>
      </c>
      <c r="D174" s="212" t="s">
        <v>4767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4766</v>
      </c>
      <c r="D175" s="212" t="s">
        <v>4767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4766</v>
      </c>
      <c r="D176" s="212" t="s">
        <v>4767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4766</v>
      </c>
      <c r="D177" s="212" t="s">
        <v>4767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4766</v>
      </c>
      <c r="D178" s="212" t="s">
        <v>4767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4766</v>
      </c>
      <c r="D179" s="212" t="s">
        <v>4767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4766</v>
      </c>
      <c r="D180" s="212" t="s">
        <v>4767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4766</v>
      </c>
      <c r="D181" s="212" t="s">
        <v>4767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4766</v>
      </c>
      <c r="D182" s="212" t="s">
        <v>4767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4766</v>
      </c>
      <c r="D183" s="212" t="s">
        <v>4767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4766</v>
      </c>
      <c r="D184" s="212" t="s">
        <v>4767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4766</v>
      </c>
      <c r="D185" s="212" t="s">
        <v>4767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4766</v>
      </c>
      <c r="D186" s="212" t="s">
        <v>4767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4766</v>
      </c>
      <c r="D187" s="212" t="s">
        <v>4767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4766</v>
      </c>
      <c r="D188" s="212" t="s">
        <v>4767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4766</v>
      </c>
      <c r="D189" s="212" t="s">
        <v>4767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4766</v>
      </c>
      <c r="D190" s="212" t="s">
        <v>4767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4766</v>
      </c>
      <c r="D191" s="212" t="s">
        <v>4767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4766</v>
      </c>
      <c r="D192" s="212" t="s">
        <v>4767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4766</v>
      </c>
      <c r="D193" s="212" t="s">
        <v>4767</v>
      </c>
      <c r="E193" s="212" t="s">
        <v>2300</v>
      </c>
      <c r="F193" s="212" t="s">
        <v>4070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4766</v>
      </c>
      <c r="D194" s="212" t="s">
        <v>4767</v>
      </c>
      <c r="E194" s="212" t="s">
        <v>4071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4768</v>
      </c>
      <c r="D195" s="212" t="s">
        <v>4769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4768</v>
      </c>
      <c r="D196" s="212" t="s">
        <v>4769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4768</v>
      </c>
      <c r="D197" s="212" t="s">
        <v>4769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4768</v>
      </c>
      <c r="D198" s="212" t="s">
        <v>4769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4768</v>
      </c>
      <c r="D199" s="212" t="s">
        <v>4769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4768</v>
      </c>
      <c r="D200" s="212" t="s">
        <v>4769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4768</v>
      </c>
      <c r="D201" s="212" t="s">
        <v>4769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4768</v>
      </c>
      <c r="D202" s="212" t="s">
        <v>4769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4768</v>
      </c>
      <c r="D203" s="212" t="s">
        <v>4769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4768</v>
      </c>
      <c r="D204" s="212" t="s">
        <v>4769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4768</v>
      </c>
      <c r="D205" s="212" t="s">
        <v>4769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4768</v>
      </c>
      <c r="D206" s="212" t="s">
        <v>4769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4768</v>
      </c>
      <c r="D207" s="212" t="s">
        <v>4769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4768</v>
      </c>
      <c r="D208" s="212" t="s">
        <v>4769</v>
      </c>
      <c r="E208" s="212" t="s">
        <v>4072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4768</v>
      </c>
      <c r="D209" s="212" t="s">
        <v>4769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4768</v>
      </c>
      <c r="D210" s="212" t="s">
        <v>4769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4768</v>
      </c>
      <c r="D211" s="212" t="s">
        <v>4769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4768</v>
      </c>
      <c r="D212" s="212" t="s">
        <v>4769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4768</v>
      </c>
      <c r="D213" s="212" t="s">
        <v>4769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4768</v>
      </c>
      <c r="D214" s="212" t="s">
        <v>4769</v>
      </c>
      <c r="E214" s="212" t="s">
        <v>4073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4768</v>
      </c>
      <c r="D215" s="212" t="s">
        <v>4769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4768</v>
      </c>
      <c r="D216" s="212" t="s">
        <v>4769</v>
      </c>
      <c r="E216" s="212" t="s">
        <v>4074</v>
      </c>
      <c r="F216" s="212" t="s">
        <v>4075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4770</v>
      </c>
      <c r="D217" s="212" t="s">
        <v>4771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4770</v>
      </c>
      <c r="D218" s="212" t="s">
        <v>4771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4770</v>
      </c>
      <c r="D219" s="212" t="s">
        <v>4771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4770</v>
      </c>
      <c r="D220" s="212" t="s">
        <v>4771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4770</v>
      </c>
      <c r="D221" s="212" t="s">
        <v>4771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4770</v>
      </c>
      <c r="D222" s="212" t="s">
        <v>4771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4770</v>
      </c>
      <c r="D223" s="212" t="s">
        <v>4771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4770</v>
      </c>
      <c r="D224" s="212" t="s">
        <v>4771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4770</v>
      </c>
      <c r="D225" s="212" t="s">
        <v>4771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4770</v>
      </c>
      <c r="D226" s="212" t="s">
        <v>4771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4770</v>
      </c>
      <c r="D227" s="212" t="s">
        <v>4771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4770</v>
      </c>
      <c r="D228" s="212" t="s">
        <v>4771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4770</v>
      </c>
      <c r="D229" s="212" t="s">
        <v>4771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4770</v>
      </c>
      <c r="D230" s="212" t="s">
        <v>4771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4770</v>
      </c>
      <c r="D231" s="212" t="s">
        <v>4771</v>
      </c>
      <c r="E231" s="212" t="s">
        <v>2306</v>
      </c>
      <c r="F231" s="212" t="s">
        <v>4076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4770</v>
      </c>
      <c r="D232" s="212" t="s">
        <v>4771</v>
      </c>
      <c r="E232" s="212" t="s">
        <v>4077</v>
      </c>
      <c r="F232" s="212" t="s">
        <v>4078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4768</v>
      </c>
      <c r="D233" s="212" t="s">
        <v>4769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4768</v>
      </c>
      <c r="D234" s="212" t="s">
        <v>4769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4768</v>
      </c>
      <c r="D235" s="212" t="s">
        <v>4769</v>
      </c>
      <c r="E235" s="212" t="s">
        <v>4079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4770</v>
      </c>
      <c r="D236" s="212" t="s">
        <v>4771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4770</v>
      </c>
      <c r="D237" s="212" t="s">
        <v>4771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4770</v>
      </c>
      <c r="D238" s="212" t="s">
        <v>4771</v>
      </c>
      <c r="E238" s="212" t="s">
        <v>4080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4770</v>
      </c>
      <c r="D239" s="212" t="s">
        <v>4771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4770</v>
      </c>
      <c r="D240" s="212" t="s">
        <v>4771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4770</v>
      </c>
      <c r="D241" s="212" t="s">
        <v>4771</v>
      </c>
      <c r="E241" s="212" t="s">
        <v>2307</v>
      </c>
      <c r="F241" s="212" t="s">
        <v>4081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4770</v>
      </c>
      <c r="D242" s="212" t="s">
        <v>4771</v>
      </c>
      <c r="E242" s="212" t="s">
        <v>4082</v>
      </c>
      <c r="F242" s="212" t="s">
        <v>4078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4760</v>
      </c>
      <c r="D243" s="212" t="s">
        <v>4761</v>
      </c>
      <c r="E243" s="212" t="s">
        <v>4083</v>
      </c>
      <c r="F243" s="212" t="s">
        <v>4084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4760</v>
      </c>
      <c r="D244" s="212" t="s">
        <v>4761</v>
      </c>
      <c r="E244" s="212" t="s">
        <v>846</v>
      </c>
      <c r="F244" s="212" t="s">
        <v>4085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4760</v>
      </c>
      <c r="D245" s="212" t="s">
        <v>4761</v>
      </c>
      <c r="E245" s="212" t="s">
        <v>4086</v>
      </c>
      <c r="F245" s="212" t="s">
        <v>4056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4760</v>
      </c>
      <c r="D246" s="212" t="s">
        <v>4761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4760</v>
      </c>
      <c r="D247" s="212" t="s">
        <v>4761</v>
      </c>
      <c r="E247" s="212" t="s">
        <v>849</v>
      </c>
      <c r="F247" s="212" t="s">
        <v>4087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4760</v>
      </c>
      <c r="D248" s="212" t="s">
        <v>4761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4760</v>
      </c>
      <c r="D249" s="212" t="s">
        <v>4761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4760</v>
      </c>
      <c r="D250" s="212" t="s">
        <v>4761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4766</v>
      </c>
      <c r="D251" s="212" t="s">
        <v>4767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4766</v>
      </c>
      <c r="D252" s="212" t="s">
        <v>4767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4766</v>
      </c>
      <c r="D253" s="212" t="s">
        <v>4767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4766</v>
      </c>
      <c r="D254" s="212" t="s">
        <v>4767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4766</v>
      </c>
      <c r="D255" s="212" t="s">
        <v>4767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4766</v>
      </c>
      <c r="D256" s="212" t="s">
        <v>4767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4766</v>
      </c>
      <c r="D257" s="212" t="s">
        <v>4767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4766</v>
      </c>
      <c r="D258" s="212" t="s">
        <v>4767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4766</v>
      </c>
      <c r="D259" s="212" t="s">
        <v>4767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4766</v>
      </c>
      <c r="D260" s="212" t="s">
        <v>4767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4766</v>
      </c>
      <c r="D261" s="212" t="s">
        <v>4767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4766</v>
      </c>
      <c r="D262" s="212" t="s">
        <v>4767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4766</v>
      </c>
      <c r="D263" s="212" t="s">
        <v>4767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4766</v>
      </c>
      <c r="D264" s="212" t="s">
        <v>4767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4766</v>
      </c>
      <c r="D265" s="212" t="s">
        <v>4767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4766</v>
      </c>
      <c r="D266" s="212" t="s">
        <v>4767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4766</v>
      </c>
      <c r="D267" s="212" t="s">
        <v>4767</v>
      </c>
      <c r="E267" s="212" t="s">
        <v>4088</v>
      </c>
      <c r="F267" s="212" t="s">
        <v>4089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4766</v>
      </c>
      <c r="D268" s="212" t="s">
        <v>4767</v>
      </c>
      <c r="E268" s="212" t="s">
        <v>4090</v>
      </c>
      <c r="F268" s="212" t="s">
        <v>4056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4766</v>
      </c>
      <c r="D269" s="212" t="s">
        <v>4767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4766</v>
      </c>
      <c r="D270" s="212" t="s">
        <v>4767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4766</v>
      </c>
      <c r="D271" s="212" t="s">
        <v>4767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4766</v>
      </c>
      <c r="D272" s="212" t="s">
        <v>4767</v>
      </c>
      <c r="E272" s="212" t="s">
        <v>4091</v>
      </c>
      <c r="F272" s="212" t="s">
        <v>4092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4760</v>
      </c>
      <c r="D273" s="212" t="s">
        <v>4761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4760</v>
      </c>
      <c r="D274" s="212" t="s">
        <v>4761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4760</v>
      </c>
      <c r="D275" s="212" t="s">
        <v>4761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4760</v>
      </c>
      <c r="D276" s="212" t="s">
        <v>4761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4760</v>
      </c>
      <c r="D277" s="212" t="s">
        <v>4761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4760</v>
      </c>
      <c r="D278" s="212" t="s">
        <v>4761</v>
      </c>
      <c r="E278" s="212" t="s">
        <v>1561</v>
      </c>
      <c r="F278" s="212" t="s">
        <v>4093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4760</v>
      </c>
      <c r="D279" s="212" t="s">
        <v>4761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4760</v>
      </c>
      <c r="D280" s="212" t="s">
        <v>4761</v>
      </c>
      <c r="E280" s="212" t="s">
        <v>4094</v>
      </c>
      <c r="F280" s="212" t="s">
        <v>4095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4760</v>
      </c>
      <c r="D281" s="212" t="s">
        <v>4761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4760</v>
      </c>
      <c r="D282" s="212" t="s">
        <v>4761</v>
      </c>
      <c r="E282" s="212" t="s">
        <v>899</v>
      </c>
      <c r="F282" s="212" t="s">
        <v>4096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4760</v>
      </c>
      <c r="D283" s="212" t="s">
        <v>4761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4760</v>
      </c>
      <c r="D284" s="212" t="s">
        <v>4761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4760</v>
      </c>
      <c r="D285" s="212" t="s">
        <v>4761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4760</v>
      </c>
      <c r="D286" s="212" t="s">
        <v>4761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4760</v>
      </c>
      <c r="D287" s="212" t="s">
        <v>4761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4760</v>
      </c>
      <c r="D288" s="212" t="s">
        <v>4761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4760</v>
      </c>
      <c r="D289" s="212" t="s">
        <v>4761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4760</v>
      </c>
      <c r="D290" s="212" t="s">
        <v>4761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4760</v>
      </c>
      <c r="D291" s="212" t="s">
        <v>4761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4760</v>
      </c>
      <c r="D292" s="212" t="s">
        <v>4761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4760</v>
      </c>
      <c r="D293" s="212" t="s">
        <v>4761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4760</v>
      </c>
      <c r="D294" s="212" t="s">
        <v>4761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4760</v>
      </c>
      <c r="D295" s="212" t="s">
        <v>4761</v>
      </c>
      <c r="E295" s="212" t="s">
        <v>920</v>
      </c>
      <c r="F295" s="212" t="s">
        <v>4097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4760</v>
      </c>
      <c r="D296" s="212" t="s">
        <v>4761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4760</v>
      </c>
      <c r="D297" s="212" t="s">
        <v>4761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4760</v>
      </c>
      <c r="D298" s="212" t="s">
        <v>4761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4760</v>
      </c>
      <c r="D299" s="212" t="s">
        <v>4761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4760</v>
      </c>
      <c r="D300" s="212" t="s">
        <v>4761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4760</v>
      </c>
      <c r="D301" s="212" t="s">
        <v>4761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4760</v>
      </c>
      <c r="D302" s="212" t="s">
        <v>4761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4760</v>
      </c>
      <c r="D303" s="212" t="s">
        <v>4761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4760</v>
      </c>
      <c r="D304" s="212" t="s">
        <v>4761</v>
      </c>
      <c r="E304" s="212" t="s">
        <v>4098</v>
      </c>
      <c r="F304" s="212" t="s">
        <v>4099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4760</v>
      </c>
      <c r="D305" s="212" t="s">
        <v>4761</v>
      </c>
      <c r="E305" s="212" t="s">
        <v>4100</v>
      </c>
      <c r="F305" s="212" t="s">
        <v>4101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4760</v>
      </c>
      <c r="D306" s="212" t="s">
        <v>4761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4760</v>
      </c>
      <c r="D307" s="212" t="s">
        <v>4761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4760</v>
      </c>
      <c r="D308" s="212" t="s">
        <v>4761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4760</v>
      </c>
      <c r="D309" s="212" t="s">
        <v>4761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4760</v>
      </c>
      <c r="D310" s="212" t="s">
        <v>4761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4760</v>
      </c>
      <c r="D311" s="212" t="s">
        <v>4761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4760</v>
      </c>
      <c r="D312" s="212" t="s">
        <v>4761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4760</v>
      </c>
      <c r="D313" s="212" t="s">
        <v>4761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4760</v>
      </c>
      <c r="D314" s="212" t="s">
        <v>4761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4760</v>
      </c>
      <c r="D315" s="212" t="s">
        <v>4761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4760</v>
      </c>
      <c r="D316" s="212" t="s">
        <v>4761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4760</v>
      </c>
      <c r="D317" s="212" t="s">
        <v>4761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4760</v>
      </c>
      <c r="D318" s="212" t="s">
        <v>4761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4760</v>
      </c>
      <c r="D319" s="212" t="s">
        <v>4761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4760</v>
      </c>
      <c r="D320" s="212" t="s">
        <v>4761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4760</v>
      </c>
      <c r="D321" s="212" t="s">
        <v>4761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4760</v>
      </c>
      <c r="D322" s="212" t="s">
        <v>4761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4760</v>
      </c>
      <c r="D323" s="212" t="s">
        <v>4761</v>
      </c>
      <c r="E323" s="212" t="s">
        <v>4102</v>
      </c>
      <c r="F323" s="212" t="s">
        <v>4056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4760</v>
      </c>
      <c r="D324" s="212" t="s">
        <v>4761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4760</v>
      </c>
      <c r="D325" s="212" t="s">
        <v>4761</v>
      </c>
      <c r="E325" s="212" t="s">
        <v>4103</v>
      </c>
      <c r="F325" s="212" t="s">
        <v>4104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4760</v>
      </c>
      <c r="D326" s="212" t="s">
        <v>4761</v>
      </c>
      <c r="E326" s="212" t="s">
        <v>4105</v>
      </c>
      <c r="F326" s="212" t="s">
        <v>4106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4760</v>
      </c>
      <c r="D327" s="212" t="s">
        <v>4761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4768</v>
      </c>
      <c r="D328" s="212" t="s">
        <v>4769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4768</v>
      </c>
      <c r="D329" s="212" t="s">
        <v>4769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4768</v>
      </c>
      <c r="D330" s="212" t="s">
        <v>4769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4768</v>
      </c>
      <c r="D331" s="212" t="s">
        <v>4769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4768</v>
      </c>
      <c r="D332" s="212" t="s">
        <v>4769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4768</v>
      </c>
      <c r="D333" s="212" t="s">
        <v>4769</v>
      </c>
      <c r="E333" s="212" t="s">
        <v>4107</v>
      </c>
      <c r="F333" s="212" t="s">
        <v>4108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4768</v>
      </c>
      <c r="D334" s="212" t="s">
        <v>4769</v>
      </c>
      <c r="E334" s="212" t="s">
        <v>4109</v>
      </c>
      <c r="F334" s="212" t="s">
        <v>4110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4768</v>
      </c>
      <c r="D335" s="212" t="s">
        <v>4769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4768</v>
      </c>
      <c r="D336" s="212" t="s">
        <v>4769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4768</v>
      </c>
      <c r="D337" s="212" t="s">
        <v>4769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4768</v>
      </c>
      <c r="D338" s="212" t="s">
        <v>4769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4768</v>
      </c>
      <c r="D339" s="212" t="s">
        <v>4769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4768</v>
      </c>
      <c r="D340" s="212" t="s">
        <v>4769</v>
      </c>
      <c r="E340" s="212" t="s">
        <v>4111</v>
      </c>
      <c r="F340" s="212" t="s">
        <v>4112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4768</v>
      </c>
      <c r="D341" s="212" t="s">
        <v>4769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249" activePane="bottomRight" state="frozen"/>
      <selection pane="topRight" activeCell="B1" sqref="B1"/>
      <selection pane="bottomLeft" activeCell="A4" sqref="A4"/>
      <selection pane="bottomRight" activeCell="B264" sqref="B26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4055</v>
      </c>
      <c r="B5" s="242" t="s">
        <v>4056</v>
      </c>
    </row>
    <row r="6" spans="1:2">
      <c r="A6" s="243" t="s">
        <v>4113</v>
      </c>
      <c r="B6" s="244" t="s">
        <v>4114</v>
      </c>
    </row>
    <row r="7" spans="1:2">
      <c r="A7" s="243" t="s">
        <v>4115</v>
      </c>
      <c r="B7" s="244" t="s">
        <v>4116</v>
      </c>
    </row>
    <row r="8" spans="1:2">
      <c r="A8" s="243" t="s">
        <v>4117</v>
      </c>
      <c r="B8" s="244" t="s">
        <v>4118</v>
      </c>
    </row>
    <row r="9" spans="1:2">
      <c r="A9" s="243" t="s">
        <v>4119</v>
      </c>
      <c r="B9" s="244" t="s">
        <v>4120</v>
      </c>
    </row>
    <row r="10" spans="1:2">
      <c r="A10" s="243" t="s">
        <v>4121</v>
      </c>
      <c r="B10" s="244" t="s">
        <v>4122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4068</v>
      </c>
      <c r="B19" s="242" t="s">
        <v>4069</v>
      </c>
    </row>
    <row r="20" spans="1:2">
      <c r="A20" s="243" t="s">
        <v>4123</v>
      </c>
      <c r="B20" s="244" t="s">
        <v>4124</v>
      </c>
    </row>
    <row r="21" spans="1:2">
      <c r="A21" s="243" t="s">
        <v>4125</v>
      </c>
      <c r="B21" s="244" t="s">
        <v>4126</v>
      </c>
    </row>
    <row r="22" spans="1:2">
      <c r="A22" s="243" t="s">
        <v>4127</v>
      </c>
      <c r="B22" s="244" t="s">
        <v>4128</v>
      </c>
    </row>
    <row r="23" spans="1:2">
      <c r="A23" s="241" t="s">
        <v>1555</v>
      </c>
      <c r="B23" s="242" t="s">
        <v>1556</v>
      </c>
    </row>
    <row r="24" spans="1:2">
      <c r="A24" s="243" t="s">
        <v>4129</v>
      </c>
      <c r="B24" s="244" t="s">
        <v>4130</v>
      </c>
    </row>
    <row r="25" spans="1:2">
      <c r="A25" s="243" t="s">
        <v>4131</v>
      </c>
      <c r="B25" s="244" t="s">
        <v>4132</v>
      </c>
    </row>
    <row r="26" spans="1:2">
      <c r="A26" s="243" t="s">
        <v>4133</v>
      </c>
      <c r="B26" s="244" t="s">
        <v>4134</v>
      </c>
    </row>
    <row r="27" spans="1:2">
      <c r="A27" s="243" t="s">
        <v>4135</v>
      </c>
      <c r="B27" s="244" t="s">
        <v>4136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4137</v>
      </c>
      <c r="B53" s="244" t="s">
        <v>4138</v>
      </c>
    </row>
    <row r="54" spans="1:2">
      <c r="A54" s="243" t="s">
        <v>4139</v>
      </c>
      <c r="B54" s="244" t="s">
        <v>4140</v>
      </c>
    </row>
    <row r="55" spans="1:2">
      <c r="A55" s="243" t="s">
        <v>4141</v>
      </c>
      <c r="B55" s="244" t="s">
        <v>4142</v>
      </c>
    </row>
    <row r="56" spans="1:2">
      <c r="A56" s="243" t="s">
        <v>4143</v>
      </c>
      <c r="B56" s="244" t="s">
        <v>1040</v>
      </c>
    </row>
    <row r="57" spans="1:2">
      <c r="A57" s="243" t="s">
        <v>4144</v>
      </c>
      <c r="B57" s="244" t="s">
        <v>4145</v>
      </c>
    </row>
    <row r="58" spans="1:2">
      <c r="A58" s="243" t="s">
        <v>4146</v>
      </c>
      <c r="B58" s="244" t="s">
        <v>4147</v>
      </c>
    </row>
    <row r="59" spans="1:2">
      <c r="A59" s="243" t="s">
        <v>4148</v>
      </c>
      <c r="B59" s="244" t="s">
        <v>4149</v>
      </c>
    </row>
    <row r="60" spans="1:2">
      <c r="A60" s="243" t="s">
        <v>4150</v>
      </c>
      <c r="B60" s="244" t="s">
        <v>4151</v>
      </c>
    </row>
    <row r="61" spans="1:2">
      <c r="A61" s="243" t="s">
        <v>4152</v>
      </c>
      <c r="B61" s="244" t="s">
        <v>4153</v>
      </c>
    </row>
    <row r="62" spans="1:2">
      <c r="A62" s="243" t="s">
        <v>4154</v>
      </c>
      <c r="B62" s="244" t="s">
        <v>1088</v>
      </c>
    </row>
    <row r="63" spans="1:2">
      <c r="A63" s="243" t="s">
        <v>4155</v>
      </c>
      <c r="B63" s="244" t="s">
        <v>4156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4157</v>
      </c>
      <c r="B126" s="244" t="s">
        <v>4158</v>
      </c>
    </row>
    <row r="127" spans="1:2">
      <c r="A127" s="243" t="s">
        <v>4159</v>
      </c>
      <c r="B127" s="244" t="s">
        <v>4160</v>
      </c>
    </row>
    <row r="128" spans="1:2">
      <c r="A128" s="243" t="s">
        <v>4161</v>
      </c>
      <c r="B128" s="244" t="s">
        <v>4162</v>
      </c>
    </row>
    <row r="129" spans="1:2">
      <c r="A129" s="243" t="s">
        <v>4163</v>
      </c>
      <c r="B129" s="244" t="s">
        <v>4164</v>
      </c>
    </row>
    <row r="130" spans="1:2">
      <c r="A130" s="243" t="s">
        <v>4165</v>
      </c>
      <c r="B130" s="244" t="s">
        <v>4166</v>
      </c>
    </row>
    <row r="131" spans="1:2">
      <c r="A131" s="243" t="s">
        <v>4167</v>
      </c>
      <c r="B131" s="244" t="s">
        <v>4168</v>
      </c>
    </row>
    <row r="132" spans="1:2">
      <c r="A132" s="243" t="s">
        <v>4169</v>
      </c>
      <c r="B132" s="244" t="s">
        <v>4170</v>
      </c>
    </row>
    <row r="133" spans="1:2">
      <c r="A133" s="243" t="s">
        <v>4171</v>
      </c>
      <c r="B133" s="244" t="s">
        <v>4172</v>
      </c>
    </row>
    <row r="134" spans="1:2">
      <c r="A134" s="243" t="s">
        <v>4173</v>
      </c>
      <c r="B134" s="244" t="s">
        <v>4174</v>
      </c>
    </row>
    <row r="135" spans="1:2">
      <c r="A135" s="243" t="s">
        <v>4175</v>
      </c>
      <c r="B135" s="244" t="s">
        <v>4176</v>
      </c>
    </row>
    <row r="136" spans="1:2">
      <c r="A136" s="243" t="s">
        <v>4177</v>
      </c>
      <c r="B136" s="244" t="s">
        <v>4178</v>
      </c>
    </row>
    <row r="137" spans="1:2">
      <c r="A137" s="243" t="s">
        <v>4179</v>
      </c>
      <c r="B137" s="244" t="s">
        <v>4180</v>
      </c>
    </row>
    <row r="138" spans="1:2">
      <c r="A138" s="243" t="s">
        <v>4181</v>
      </c>
      <c r="B138" s="244" t="s">
        <v>4182</v>
      </c>
    </row>
    <row r="139" spans="1:2">
      <c r="A139" s="243" t="s">
        <v>4183</v>
      </c>
      <c r="B139" s="244" t="s">
        <v>4184</v>
      </c>
    </row>
    <row r="140" spans="1:2">
      <c r="A140" s="243" t="s">
        <v>4185</v>
      </c>
      <c r="B140" s="244" t="s">
        <v>4186</v>
      </c>
    </row>
    <row r="141" spans="1:2">
      <c r="A141" s="243" t="s">
        <v>4187</v>
      </c>
      <c r="B141" s="244" t="s">
        <v>4188</v>
      </c>
    </row>
    <row r="142" spans="1:2">
      <c r="A142" s="243" t="s">
        <v>4189</v>
      </c>
      <c r="B142" s="244" t="s">
        <v>4190</v>
      </c>
    </row>
    <row r="143" spans="1:2">
      <c r="A143" s="243" t="s">
        <v>4191</v>
      </c>
      <c r="B143" s="244" t="s">
        <v>4192</v>
      </c>
    </row>
    <row r="144" spans="1:2">
      <c r="A144" s="243" t="s">
        <v>4193</v>
      </c>
      <c r="B144" s="244" t="s">
        <v>4194</v>
      </c>
    </row>
    <row r="145" spans="1:2">
      <c r="A145" s="243" t="s">
        <v>4195</v>
      </c>
      <c r="B145" s="244" t="s">
        <v>4196</v>
      </c>
    </row>
    <row r="146" spans="1:2">
      <c r="A146" s="243" t="s">
        <v>4197</v>
      </c>
      <c r="B146" s="244" t="s">
        <v>4198</v>
      </c>
    </row>
    <row r="147" spans="1:2">
      <c r="A147" s="243" t="s">
        <v>4199</v>
      </c>
      <c r="B147" s="244" t="s">
        <v>4200</v>
      </c>
    </row>
    <row r="148" spans="1:2">
      <c r="A148" s="243" t="s">
        <v>4201</v>
      </c>
      <c r="B148" s="244" t="s">
        <v>4202</v>
      </c>
    </row>
    <row r="149" spans="1:2">
      <c r="A149" s="243" t="s">
        <v>4203</v>
      </c>
      <c r="B149" s="244" t="s">
        <v>4204</v>
      </c>
    </row>
    <row r="150" spans="1:2">
      <c r="A150" s="243" t="s">
        <v>4205</v>
      </c>
      <c r="B150" s="244" t="s">
        <v>4206</v>
      </c>
    </row>
    <row r="151" spans="1:2">
      <c r="A151" s="243" t="s">
        <v>4207</v>
      </c>
      <c r="B151" s="244" t="s">
        <v>4208</v>
      </c>
    </row>
    <row r="152" spans="1:2">
      <c r="A152" s="243" t="s">
        <v>4209</v>
      </c>
      <c r="B152" s="244" t="s">
        <v>4210</v>
      </c>
    </row>
    <row r="153" spans="1:2">
      <c r="A153" s="243" t="s">
        <v>4211</v>
      </c>
      <c r="B153" s="244" t="s">
        <v>4212</v>
      </c>
    </row>
    <row r="154" spans="1:2">
      <c r="A154" s="243" t="s">
        <v>4213</v>
      </c>
      <c r="B154" s="244" t="s">
        <v>4214</v>
      </c>
    </row>
    <row r="155" spans="1:2">
      <c r="A155" s="243" t="s">
        <v>4215</v>
      </c>
      <c r="B155" s="244" t="s">
        <v>4216</v>
      </c>
    </row>
    <row r="156" spans="1:2">
      <c r="A156" s="243" t="s">
        <v>4217</v>
      </c>
      <c r="B156" s="244" t="s">
        <v>4218</v>
      </c>
    </row>
    <row r="157" spans="1:2">
      <c r="A157" s="243" t="s">
        <v>4219</v>
      </c>
      <c r="B157" s="244" t="s">
        <v>4220</v>
      </c>
    </row>
    <row r="158" spans="1:2">
      <c r="A158" s="243" t="s">
        <v>4221</v>
      </c>
      <c r="B158" s="244" t="s">
        <v>4222</v>
      </c>
    </row>
    <row r="159" spans="1:2">
      <c r="A159" s="243" t="s">
        <v>4223</v>
      </c>
      <c r="B159" s="244" t="s">
        <v>4224</v>
      </c>
    </row>
    <row r="160" spans="1:2">
      <c r="A160" s="243" t="s">
        <v>4225</v>
      </c>
      <c r="B160" s="244" t="s">
        <v>4226</v>
      </c>
    </row>
    <row r="161" spans="1:2">
      <c r="A161" s="243" t="s">
        <v>4227</v>
      </c>
      <c r="B161" s="244" t="s">
        <v>4228</v>
      </c>
    </row>
    <row r="162" spans="1:2">
      <c r="A162" s="243" t="s">
        <v>4229</v>
      </c>
      <c r="B162" s="244" t="s">
        <v>4230</v>
      </c>
    </row>
    <row r="163" spans="1:2">
      <c r="A163" s="243" t="s">
        <v>4231</v>
      </c>
      <c r="B163" s="244" t="s">
        <v>4232</v>
      </c>
    </row>
    <row r="164" spans="1:2">
      <c r="A164" s="243" t="s">
        <v>4233</v>
      </c>
      <c r="B164" s="244" t="s">
        <v>4234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4235</v>
      </c>
      <c r="B178" s="244" t="s">
        <v>4236</v>
      </c>
    </row>
    <row r="179" spans="1:2">
      <c r="A179" s="243" t="s">
        <v>4237</v>
      </c>
      <c r="B179" s="244" t="s">
        <v>4238</v>
      </c>
    </row>
    <row r="180" spans="1:2">
      <c r="A180" s="243" t="s">
        <v>4239</v>
      </c>
      <c r="B180" s="244" t="s">
        <v>4240</v>
      </c>
    </row>
    <row r="181" spans="1:2">
      <c r="A181" s="243" t="s">
        <v>4241</v>
      </c>
      <c r="B181" s="244" t="s">
        <v>4242</v>
      </c>
    </row>
    <row r="182" spans="1:2">
      <c r="A182" s="243" t="s">
        <v>4243</v>
      </c>
      <c r="B182" s="244" t="s">
        <v>4244</v>
      </c>
    </row>
    <row r="183" spans="1:2">
      <c r="A183" s="243" t="s">
        <v>4245</v>
      </c>
      <c r="B183" s="244" t="s">
        <v>4246</v>
      </c>
    </row>
    <row r="184" spans="1:2">
      <c r="A184" s="243" t="s">
        <v>4247</v>
      </c>
      <c r="B184" s="244" t="s">
        <v>4248</v>
      </c>
    </row>
    <row r="185" spans="1:2">
      <c r="A185" s="243" t="s">
        <v>4249</v>
      </c>
      <c r="B185" s="244" t="s">
        <v>4250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4251</v>
      </c>
      <c r="B195" s="244" t="s">
        <v>4252</v>
      </c>
    </row>
    <row r="196" spans="1:2">
      <c r="A196" s="243" t="s">
        <v>4253</v>
      </c>
      <c r="B196" s="244" t="s">
        <v>4254</v>
      </c>
    </row>
    <row r="197" spans="1:2">
      <c r="A197" s="243" t="s">
        <v>4255</v>
      </c>
      <c r="B197" s="244" t="s">
        <v>4256</v>
      </c>
    </row>
    <row r="198" spans="1:2">
      <c r="A198" s="243" t="s">
        <v>4257</v>
      </c>
      <c r="B198" s="244" t="s">
        <v>4258</v>
      </c>
    </row>
    <row r="199" spans="1:2">
      <c r="A199" s="243" t="s">
        <v>4259</v>
      </c>
      <c r="B199" s="244" t="s">
        <v>4260</v>
      </c>
    </row>
    <row r="200" spans="1:2">
      <c r="A200" s="243" t="s">
        <v>4261</v>
      </c>
      <c r="B200" s="244" t="s">
        <v>4262</v>
      </c>
    </row>
    <row r="201" spans="1:2">
      <c r="A201" s="243" t="s">
        <v>4263</v>
      </c>
      <c r="B201" s="244" t="s">
        <v>4264</v>
      </c>
    </row>
    <row r="202" spans="1:2">
      <c r="A202" s="243" t="s">
        <v>4265</v>
      </c>
      <c r="B202" s="244" t="s">
        <v>4266</v>
      </c>
    </row>
    <row r="203" spans="1:2">
      <c r="A203" s="243" t="s">
        <v>4267</v>
      </c>
      <c r="B203" s="244" t="s">
        <v>4268</v>
      </c>
    </row>
    <row r="204" spans="1:2">
      <c r="A204" s="243" t="s">
        <v>4269</v>
      </c>
      <c r="B204" s="244" t="s">
        <v>4270</v>
      </c>
    </row>
    <row r="205" spans="1:2">
      <c r="A205" s="243" t="s">
        <v>4271</v>
      </c>
      <c r="B205" s="244" t="s">
        <v>4272</v>
      </c>
    </row>
    <row r="206" spans="1:2">
      <c r="A206" s="243" t="s">
        <v>4273</v>
      </c>
      <c r="B206" s="244" t="s">
        <v>4274</v>
      </c>
    </row>
    <row r="207" spans="1:2">
      <c r="A207" s="243" t="s">
        <v>4275</v>
      </c>
      <c r="B207" s="244" t="s">
        <v>4276</v>
      </c>
    </row>
    <row r="208" spans="1:2">
      <c r="A208" s="243" t="s">
        <v>4277</v>
      </c>
      <c r="B208" s="244" t="s">
        <v>4278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4279</v>
      </c>
      <c r="B212" s="244" t="s">
        <v>4280</v>
      </c>
    </row>
    <row r="213" spans="1:2">
      <c r="A213" s="243" t="s">
        <v>4281</v>
      </c>
      <c r="B213" s="244" t="s">
        <v>4282</v>
      </c>
    </row>
    <row r="214" spans="1:2">
      <c r="A214" s="243" t="s">
        <v>4283</v>
      </c>
      <c r="B214" s="244" t="s">
        <v>4284</v>
      </c>
    </row>
    <row r="215" spans="1:2">
      <c r="A215" s="243" t="s">
        <v>4285</v>
      </c>
      <c r="B215" s="244" t="s">
        <v>4286</v>
      </c>
    </row>
    <row r="216" spans="1:2">
      <c r="A216" s="243" t="s">
        <v>4287</v>
      </c>
      <c r="B216" s="244" t="s">
        <v>4288</v>
      </c>
    </row>
    <row r="217" spans="1:2">
      <c r="A217" s="243" t="s">
        <v>4289</v>
      </c>
      <c r="B217" s="244" t="s">
        <v>4290</v>
      </c>
    </row>
    <row r="218" spans="1:2">
      <c r="A218" s="243" t="s">
        <v>4291</v>
      </c>
      <c r="B218" s="244" t="s">
        <v>4292</v>
      </c>
    </row>
    <row r="219" spans="1:2">
      <c r="A219" s="243" t="s">
        <v>4293</v>
      </c>
      <c r="B219" s="244" t="s">
        <v>4294</v>
      </c>
    </row>
    <row r="220" spans="1:2">
      <c r="A220" s="243" t="s">
        <v>4295</v>
      </c>
      <c r="B220" s="244" t="s">
        <v>4296</v>
      </c>
    </row>
    <row r="221" spans="1:2">
      <c r="A221" s="243" t="s">
        <v>4297</v>
      </c>
      <c r="B221" s="244" t="s">
        <v>4298</v>
      </c>
    </row>
    <row r="222" spans="1:2">
      <c r="A222" s="243" t="s">
        <v>4299</v>
      </c>
      <c r="B222" s="244" t="s">
        <v>4300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4301</v>
      </c>
      <c r="B229" s="244" t="s">
        <v>4302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4303</v>
      </c>
      <c r="B232" s="244" t="s">
        <v>4304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4305</v>
      </c>
      <c r="B236" s="244" t="s">
        <v>4306</v>
      </c>
    </row>
    <row r="237" spans="1:2">
      <c r="A237" s="243" t="s">
        <v>4307</v>
      </c>
      <c r="B237" s="244" t="s">
        <v>4308</v>
      </c>
    </row>
    <row r="238" spans="1:2">
      <c r="A238" s="243" t="s">
        <v>4309</v>
      </c>
      <c r="B238" s="244" t="s">
        <v>4310</v>
      </c>
    </row>
    <row r="239" spans="1:2">
      <c r="A239" s="243" t="s">
        <v>4311</v>
      </c>
      <c r="B239" s="244" t="s">
        <v>4312</v>
      </c>
    </row>
    <row r="240" spans="1:2">
      <c r="A240" s="243" t="s">
        <v>4313</v>
      </c>
      <c r="B240" s="244" t="s">
        <v>4314</v>
      </c>
    </row>
    <row r="241" spans="1:2">
      <c r="A241" s="243" t="s">
        <v>4315</v>
      </c>
      <c r="B241" s="244" t="s">
        <v>4316</v>
      </c>
    </row>
    <row r="242" spans="1:2">
      <c r="A242" s="243" t="s">
        <v>4317</v>
      </c>
      <c r="B242" s="244" t="s">
        <v>4308</v>
      </c>
    </row>
    <row r="243" spans="1:2">
      <c r="A243" s="243" t="s">
        <v>4318</v>
      </c>
      <c r="B243" s="244" t="s">
        <v>4319</v>
      </c>
    </row>
    <row r="244" spans="1:2">
      <c r="A244" s="243" t="s">
        <v>4320</v>
      </c>
      <c r="B244" s="244" t="s">
        <v>4321</v>
      </c>
    </row>
    <row r="245" spans="1:2">
      <c r="A245" s="243" t="s">
        <v>4322</v>
      </c>
      <c r="B245" s="244" t="s">
        <v>4323</v>
      </c>
    </row>
    <row r="246" spans="1:2">
      <c r="A246" s="243" t="s">
        <v>4324</v>
      </c>
      <c r="B246" s="244" t="s">
        <v>4325</v>
      </c>
    </row>
    <row r="247" spans="1:2">
      <c r="A247" s="243" t="s">
        <v>4326</v>
      </c>
      <c r="B247" s="244" t="s">
        <v>4327</v>
      </c>
    </row>
    <row r="248" spans="1:2">
      <c r="A248" s="243" t="s">
        <v>4328</v>
      </c>
      <c r="B248" s="244" t="s">
        <v>4329</v>
      </c>
    </row>
    <row r="249" spans="1:2">
      <c r="A249" s="243" t="s">
        <v>4330</v>
      </c>
      <c r="B249" s="244" t="s">
        <v>4331</v>
      </c>
    </row>
    <row r="250" spans="1:2">
      <c r="A250" s="243" t="s">
        <v>4332</v>
      </c>
      <c r="B250" s="244" t="s">
        <v>4333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4334</v>
      </c>
      <c r="B259" s="244" t="s">
        <v>4335</v>
      </c>
    </row>
    <row r="260" spans="1:2">
      <c r="A260" s="243" t="s">
        <v>4336</v>
      </c>
      <c r="B260" s="244" t="s">
        <v>4337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4338</v>
      </c>
      <c r="B328" s="244" t="s">
        <v>4339</v>
      </c>
    </row>
    <row r="329" spans="1:2">
      <c r="A329" s="243" t="s">
        <v>4340</v>
      </c>
      <c r="B329" s="244" t="s">
        <v>4341</v>
      </c>
    </row>
    <row r="330" spans="1:2">
      <c r="A330" s="243" t="s">
        <v>4342</v>
      </c>
      <c r="B330" s="244" t="s">
        <v>1090</v>
      </c>
    </row>
    <row r="331" spans="1:2">
      <c r="A331" s="243" t="s">
        <v>4343</v>
      </c>
      <c r="B331" s="244" t="s">
        <v>4344</v>
      </c>
    </row>
    <row r="332" spans="1:2">
      <c r="A332" s="243" t="s">
        <v>4345</v>
      </c>
      <c r="B332" s="244" t="s">
        <v>1805</v>
      </c>
    </row>
    <row r="333" spans="1:2">
      <c r="A333" s="243" t="s">
        <v>4346</v>
      </c>
      <c r="B333" s="244" t="s">
        <v>4347</v>
      </c>
    </row>
    <row r="334" spans="1:2">
      <c r="A334" s="243" t="s">
        <v>4348</v>
      </c>
      <c r="B334" s="244" t="s">
        <v>4349</v>
      </c>
    </row>
    <row r="335" spans="1:2">
      <c r="A335" s="243" t="s">
        <v>4350</v>
      </c>
      <c r="B335" s="244" t="s">
        <v>4351</v>
      </c>
    </row>
    <row r="336" spans="1:2">
      <c r="A336" s="243" t="s">
        <v>4352</v>
      </c>
      <c r="B336" s="244" t="s">
        <v>4353</v>
      </c>
    </row>
    <row r="337" spans="1:2">
      <c r="A337" s="243" t="s">
        <v>4354</v>
      </c>
      <c r="B337" s="244" t="s">
        <v>4355</v>
      </c>
    </row>
    <row r="338" spans="1:2">
      <c r="A338" s="243" t="s">
        <v>4356</v>
      </c>
      <c r="B338" s="244" t="s">
        <v>2096</v>
      </c>
    </row>
    <row r="339" spans="1:2">
      <c r="A339" s="243" t="s">
        <v>4357</v>
      </c>
      <c r="B339" s="244" t="s">
        <v>4358</v>
      </c>
    </row>
    <row r="340" spans="1:2">
      <c r="A340" s="243" t="s">
        <v>4359</v>
      </c>
      <c r="B340" s="244" t="s">
        <v>4360</v>
      </c>
    </row>
    <row r="341" spans="1:2">
      <c r="A341" s="243" t="s">
        <v>4361</v>
      </c>
      <c r="B341" s="244" t="s">
        <v>4362</v>
      </c>
    </row>
    <row r="342" spans="1:2">
      <c r="A342" s="243" t="s">
        <v>4363</v>
      </c>
      <c r="B342" s="244" t="s">
        <v>4364</v>
      </c>
    </row>
    <row r="343" spans="1:2">
      <c r="A343" s="243" t="s">
        <v>4365</v>
      </c>
      <c r="B343" s="244" t="s">
        <v>4366</v>
      </c>
    </row>
    <row r="344" spans="1:2">
      <c r="A344" s="243" t="s">
        <v>4367</v>
      </c>
      <c r="B344" s="244" t="s">
        <v>4368</v>
      </c>
    </row>
    <row r="345" spans="1:2">
      <c r="A345" s="243" t="s">
        <v>4369</v>
      </c>
      <c r="B345" s="244" t="s">
        <v>4370</v>
      </c>
    </row>
    <row r="346" spans="1:2">
      <c r="A346" s="243" t="s">
        <v>4371</v>
      </c>
      <c r="B346" s="244" t="s">
        <v>4372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4373</v>
      </c>
      <c r="B352" s="244" t="s">
        <v>4374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4375</v>
      </c>
      <c r="B355" s="244" t="s">
        <v>4376</v>
      </c>
    </row>
    <row r="356" spans="1:2">
      <c r="A356" s="243" t="s">
        <v>4377</v>
      </c>
      <c r="B356" s="244" t="s">
        <v>4378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4379</v>
      </c>
      <c r="B475" s="244" t="s">
        <v>4380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4381</v>
      </c>
      <c r="B547" s="244" t="s">
        <v>4382</v>
      </c>
    </row>
    <row r="548" spans="1:2">
      <c r="A548" s="243" t="s">
        <v>4383</v>
      </c>
      <c r="B548" s="244" t="s">
        <v>4384</v>
      </c>
    </row>
    <row r="549" spans="1:2">
      <c r="A549" s="243" t="s">
        <v>4385</v>
      </c>
      <c r="B549" s="244" t="s">
        <v>4386</v>
      </c>
    </row>
    <row r="550" spans="1:2">
      <c r="A550" s="243" t="s">
        <v>4387</v>
      </c>
      <c r="B550" s="244" t="s">
        <v>4388</v>
      </c>
    </row>
    <row r="551" spans="1:2">
      <c r="A551" s="243" t="s">
        <v>4389</v>
      </c>
      <c r="B551" s="244" t="s">
        <v>4390</v>
      </c>
    </row>
    <row r="552" spans="1:2">
      <c r="A552" s="243" t="s">
        <v>4391</v>
      </c>
      <c r="B552" s="244" t="s">
        <v>4392</v>
      </c>
    </row>
    <row r="553" spans="1:2">
      <c r="A553" s="243" t="s">
        <v>4393</v>
      </c>
      <c r="B553" s="244" t="s">
        <v>4394</v>
      </c>
    </row>
    <row r="554" spans="1:2">
      <c r="A554" s="243" t="s">
        <v>4395</v>
      </c>
      <c r="B554" s="244" t="s">
        <v>4396</v>
      </c>
    </row>
    <row r="555" spans="1:2">
      <c r="A555" s="243" t="s">
        <v>4397</v>
      </c>
      <c r="B555" s="244" t="s">
        <v>4398</v>
      </c>
    </row>
    <row r="556" spans="1:2">
      <c r="A556" s="243" t="s">
        <v>4399</v>
      </c>
      <c r="B556" s="244" t="s">
        <v>4400</v>
      </c>
    </row>
    <row r="557" spans="1:2">
      <c r="A557" s="243" t="s">
        <v>4401</v>
      </c>
      <c r="B557" s="244" t="s">
        <v>4402</v>
      </c>
    </row>
    <row r="558" spans="1:2">
      <c r="A558" s="243" t="s">
        <v>4403</v>
      </c>
      <c r="B558" s="244" t="s">
        <v>4404</v>
      </c>
    </row>
    <row r="559" spans="1:2">
      <c r="A559" s="243" t="s">
        <v>4405</v>
      </c>
      <c r="B559" s="244" t="s">
        <v>4406</v>
      </c>
    </row>
    <row r="560" spans="1:2">
      <c r="A560" s="243" t="s">
        <v>4407</v>
      </c>
      <c r="B560" s="244" t="s">
        <v>4408</v>
      </c>
    </row>
    <row r="561" spans="1:2">
      <c r="A561" s="243" t="s">
        <v>4409</v>
      </c>
      <c r="B561" s="244" t="s">
        <v>4410</v>
      </c>
    </row>
    <row r="562" spans="1:2">
      <c r="A562" s="243" t="s">
        <v>4411</v>
      </c>
      <c r="B562" s="244" t="s">
        <v>4412</v>
      </c>
    </row>
    <row r="563" spans="1:2">
      <c r="A563" s="243" t="s">
        <v>4413</v>
      </c>
      <c r="B563" s="244" t="s">
        <v>4414</v>
      </c>
    </row>
    <row r="564" spans="1:2">
      <c r="A564" s="243" t="s">
        <v>4415</v>
      </c>
      <c r="B564" s="244" t="s">
        <v>4416</v>
      </c>
    </row>
    <row r="565" spans="1:2">
      <c r="A565" s="243" t="s">
        <v>4417</v>
      </c>
      <c r="B565" s="244" t="s">
        <v>4418</v>
      </c>
    </row>
    <row r="566" spans="1:2">
      <c r="A566" s="243" t="s">
        <v>4419</v>
      </c>
      <c r="B566" s="244" t="s">
        <v>4420</v>
      </c>
    </row>
    <row r="567" spans="1:2">
      <c r="A567" s="243" t="s">
        <v>4421</v>
      </c>
      <c r="B567" s="244" t="s">
        <v>4422</v>
      </c>
    </row>
    <row r="568" spans="1:2">
      <c r="A568" s="243" t="s">
        <v>4423</v>
      </c>
      <c r="B568" s="244" t="s">
        <v>4424</v>
      </c>
    </row>
    <row r="569" spans="1:2">
      <c r="A569" s="243" t="s">
        <v>4425</v>
      </c>
      <c r="B569" s="244" t="s">
        <v>4426</v>
      </c>
    </row>
    <row r="570" spans="1:2">
      <c r="A570" s="243" t="s">
        <v>4427</v>
      </c>
      <c r="B570" s="244" t="s">
        <v>4428</v>
      </c>
    </row>
    <row r="571" spans="1:2">
      <c r="A571" s="243" t="s">
        <v>4429</v>
      </c>
      <c r="B571" s="244" t="s">
        <v>4430</v>
      </c>
    </row>
    <row r="572" spans="1:2">
      <c r="A572" s="243" t="s">
        <v>4431</v>
      </c>
      <c r="B572" s="244" t="s">
        <v>4432</v>
      </c>
    </row>
    <row r="573" spans="1:2">
      <c r="A573" s="243" t="s">
        <v>4433</v>
      </c>
      <c r="B573" s="244" t="s">
        <v>4434</v>
      </c>
    </row>
    <row r="574" spans="1:2">
      <c r="A574" s="243" t="s">
        <v>4435</v>
      </c>
      <c r="B574" s="244" t="s">
        <v>4436</v>
      </c>
    </row>
    <row r="575" spans="1:2">
      <c r="A575" s="243" t="s">
        <v>4437</v>
      </c>
      <c r="B575" s="244" t="s">
        <v>4438</v>
      </c>
    </row>
    <row r="576" spans="1:2">
      <c r="A576" s="243" t="s">
        <v>4439</v>
      </c>
      <c r="B576" s="244" t="s">
        <v>4440</v>
      </c>
    </row>
    <row r="577" spans="1:2">
      <c r="A577" s="243" t="s">
        <v>4441</v>
      </c>
      <c r="B577" s="244" t="s">
        <v>4442</v>
      </c>
    </row>
    <row r="578" spans="1:2">
      <c r="A578" s="243" t="s">
        <v>4443</v>
      </c>
      <c r="B578" s="244" t="s">
        <v>4444</v>
      </c>
    </row>
    <row r="579" spans="1:2">
      <c r="A579" s="243" t="s">
        <v>4445</v>
      </c>
      <c r="B579" s="244" t="s">
        <v>4446</v>
      </c>
    </row>
    <row r="580" spans="1:2">
      <c r="A580" s="243" t="s">
        <v>4447</v>
      </c>
      <c r="B580" s="244" t="s">
        <v>4448</v>
      </c>
    </row>
    <row r="581" spans="1:2">
      <c r="A581" s="243" t="s">
        <v>4449</v>
      </c>
      <c r="B581" s="244" t="s">
        <v>4450</v>
      </c>
    </row>
    <row r="582" spans="1:2">
      <c r="A582" s="243" t="s">
        <v>4451</v>
      </c>
      <c r="B582" s="244" t="s">
        <v>4452</v>
      </c>
    </row>
    <row r="583" spans="1:2">
      <c r="A583" s="243" t="s">
        <v>4453</v>
      </c>
      <c r="B583" s="244" t="s">
        <v>4454</v>
      </c>
    </row>
    <row r="584" spans="1:2">
      <c r="A584" s="243" t="s">
        <v>4455</v>
      </c>
      <c r="B584" s="244" t="s">
        <v>4456</v>
      </c>
    </row>
    <row r="585" spans="1:2">
      <c r="A585" s="243" t="s">
        <v>4457</v>
      </c>
      <c r="B585" s="244" t="s">
        <v>4458</v>
      </c>
    </row>
    <row r="586" spans="1:2">
      <c r="A586" s="243" t="s">
        <v>4459</v>
      </c>
      <c r="B586" s="244" t="s">
        <v>4460</v>
      </c>
    </row>
    <row r="587" spans="1:2">
      <c r="A587" s="243" t="s">
        <v>4461</v>
      </c>
      <c r="B587" s="244" t="s">
        <v>4462</v>
      </c>
    </row>
    <row r="588" spans="1:2">
      <c r="A588" s="243" t="s">
        <v>4463</v>
      </c>
      <c r="B588" s="244" t="s">
        <v>4464</v>
      </c>
    </row>
    <row r="589" spans="1:2">
      <c r="A589" s="243" t="s">
        <v>4465</v>
      </c>
      <c r="B589" s="244" t="s">
        <v>4466</v>
      </c>
    </row>
    <row r="590" spans="1:2">
      <c r="A590" s="243" t="s">
        <v>4467</v>
      </c>
      <c r="B590" s="244" t="s">
        <v>4468</v>
      </c>
    </row>
    <row r="591" spans="1:2">
      <c r="A591" s="243" t="s">
        <v>4469</v>
      </c>
      <c r="B591" s="244" t="s">
        <v>4470</v>
      </c>
    </row>
    <row r="592" spans="1:2">
      <c r="A592" s="243" t="s">
        <v>4471</v>
      </c>
      <c r="B592" s="244" t="s">
        <v>4472</v>
      </c>
    </row>
    <row r="593" spans="1:2">
      <c r="A593" s="243" t="s">
        <v>4473</v>
      </c>
      <c r="B593" s="244" t="s">
        <v>4474</v>
      </c>
    </row>
    <row r="594" spans="1:2">
      <c r="A594" s="243" t="s">
        <v>4475</v>
      </c>
      <c r="B594" s="244" t="s">
        <v>4476</v>
      </c>
    </row>
    <row r="595" spans="1:2">
      <c r="A595" s="243" t="s">
        <v>4477</v>
      </c>
      <c r="B595" s="244" t="s">
        <v>4478</v>
      </c>
    </row>
    <row r="596" spans="1:2">
      <c r="A596" s="243" t="s">
        <v>4479</v>
      </c>
      <c r="B596" s="244" t="s">
        <v>4480</v>
      </c>
    </row>
    <row r="597" spans="1:2">
      <c r="A597" s="243" t="s">
        <v>4481</v>
      </c>
      <c r="B597" s="244" t="s">
        <v>4482</v>
      </c>
    </row>
    <row r="598" spans="1:2">
      <c r="A598" s="243" t="s">
        <v>4483</v>
      </c>
      <c r="B598" s="244" t="s">
        <v>4484</v>
      </c>
    </row>
    <row r="599" spans="1:2">
      <c r="A599" s="243" t="s">
        <v>4485</v>
      </c>
      <c r="B599" s="244" t="s">
        <v>4486</v>
      </c>
    </row>
    <row r="600" spans="1:2">
      <c r="A600" s="243" t="s">
        <v>4487</v>
      </c>
      <c r="B600" s="244" t="s">
        <v>4488</v>
      </c>
    </row>
    <row r="601" spans="1:2">
      <c r="A601" s="243" t="s">
        <v>4489</v>
      </c>
      <c r="B601" s="244" t="s">
        <v>4490</v>
      </c>
    </row>
    <row r="602" spans="1:2">
      <c r="A602" s="243" t="s">
        <v>4491</v>
      </c>
      <c r="B602" s="244" t="s">
        <v>4492</v>
      </c>
    </row>
    <row r="603" spans="1:2">
      <c r="A603" s="243" t="s">
        <v>4493</v>
      </c>
      <c r="B603" s="244" t="s">
        <v>4494</v>
      </c>
    </row>
    <row r="604" spans="1:2">
      <c r="A604" s="243" t="s">
        <v>4495</v>
      </c>
      <c r="B604" s="244" t="s">
        <v>4496</v>
      </c>
    </row>
    <row r="605" spans="1:2">
      <c r="A605" s="243" t="s">
        <v>4497</v>
      </c>
      <c r="B605" s="244" t="s">
        <v>4498</v>
      </c>
    </row>
    <row r="606" spans="1:2">
      <c r="A606" s="243" t="s">
        <v>4499</v>
      </c>
      <c r="B606" s="244" t="s">
        <v>4500</v>
      </c>
    </row>
    <row r="607" spans="1:2">
      <c r="A607" s="243" t="s">
        <v>4501</v>
      </c>
      <c r="B607" s="244" t="s">
        <v>4502</v>
      </c>
    </row>
    <row r="608" spans="1:2">
      <c r="A608" s="243" t="s">
        <v>4503</v>
      </c>
      <c r="B608" s="244" t="s">
        <v>4504</v>
      </c>
    </row>
    <row r="609" spans="1:2">
      <c r="A609" s="243" t="s">
        <v>4505</v>
      </c>
      <c r="B609" s="244" t="s">
        <v>4506</v>
      </c>
    </row>
    <row r="610" spans="1:2">
      <c r="A610" s="243" t="s">
        <v>4507</v>
      </c>
      <c r="B610" s="244" t="s">
        <v>4508</v>
      </c>
    </row>
    <row r="611" spans="1:2">
      <c r="A611" s="243" t="s">
        <v>4509</v>
      </c>
      <c r="B611" s="244" t="s">
        <v>4510</v>
      </c>
    </row>
    <row r="612" spans="1:2">
      <c r="A612" s="243" t="s">
        <v>4511</v>
      </c>
      <c r="B612" s="244" t="s">
        <v>4512</v>
      </c>
    </row>
    <row r="613" spans="1:2">
      <c r="A613" s="243" t="s">
        <v>4513</v>
      </c>
      <c r="B613" s="244" t="s">
        <v>4514</v>
      </c>
    </row>
    <row r="614" spans="1:2">
      <c r="A614" s="243" t="s">
        <v>4515</v>
      </c>
      <c r="B614" s="244" t="s">
        <v>4516</v>
      </c>
    </row>
    <row r="615" spans="1:2">
      <c r="A615" s="243" t="s">
        <v>4517</v>
      </c>
      <c r="B615" s="244" t="s">
        <v>4518</v>
      </c>
    </row>
    <row r="616" spans="1:2">
      <c r="A616" s="243" t="s">
        <v>4519</v>
      </c>
      <c r="B616" s="244" t="s">
        <v>4520</v>
      </c>
    </row>
    <row r="617" spans="1:2">
      <c r="A617" s="243" t="s">
        <v>4521</v>
      </c>
      <c r="B617" s="244" t="s">
        <v>4522</v>
      </c>
    </row>
    <row r="618" spans="1:2">
      <c r="A618" s="243" t="s">
        <v>4523</v>
      </c>
      <c r="B618" s="244" t="s">
        <v>4524</v>
      </c>
    </row>
    <row r="619" spans="1:2">
      <c r="A619" s="243" t="s">
        <v>4525</v>
      </c>
      <c r="B619" s="244" t="s">
        <v>4526</v>
      </c>
    </row>
    <row r="620" spans="1:2">
      <c r="A620" s="243" t="s">
        <v>4527</v>
      </c>
      <c r="B620" s="244" t="s">
        <v>4528</v>
      </c>
    </row>
    <row r="621" spans="1:2">
      <c r="A621" s="243" t="s">
        <v>4529</v>
      </c>
      <c r="B621" s="244" t="s">
        <v>4530</v>
      </c>
    </row>
    <row r="622" spans="1:2">
      <c r="A622" s="243" t="s">
        <v>4531</v>
      </c>
      <c r="B622" s="244" t="s">
        <v>4532</v>
      </c>
    </row>
    <row r="623" spans="1:2">
      <c r="A623" s="243" t="s">
        <v>4533</v>
      </c>
      <c r="B623" s="244" t="s">
        <v>4534</v>
      </c>
    </row>
    <row r="624" spans="1:2">
      <c r="A624" s="243" t="s">
        <v>4535</v>
      </c>
      <c r="B624" s="244" t="s">
        <v>4536</v>
      </c>
    </row>
    <row r="625" spans="1:2">
      <c r="A625" s="243" t="s">
        <v>4537</v>
      </c>
      <c r="B625" s="244" t="s">
        <v>4538</v>
      </c>
    </row>
    <row r="626" spans="1:2">
      <c r="A626" s="243" t="s">
        <v>4539</v>
      </c>
      <c r="B626" s="244" t="s">
        <v>4540</v>
      </c>
    </row>
    <row r="627" spans="1:2">
      <c r="A627" s="243" t="s">
        <v>4541</v>
      </c>
      <c r="B627" s="244" t="s">
        <v>4542</v>
      </c>
    </row>
    <row r="628" spans="1:2">
      <c r="A628" s="243" t="s">
        <v>4543</v>
      </c>
      <c r="B628" s="244" t="s">
        <v>4544</v>
      </c>
    </row>
    <row r="629" spans="1:2">
      <c r="A629" s="243" t="s">
        <v>4545</v>
      </c>
      <c r="B629" s="244" t="s">
        <v>4546</v>
      </c>
    </row>
    <row r="630" spans="1:2">
      <c r="A630" s="243" t="s">
        <v>4547</v>
      </c>
      <c r="B630" s="244" t="s">
        <v>4548</v>
      </c>
    </row>
    <row r="631" spans="1:2">
      <c r="A631" s="243" t="s">
        <v>4549</v>
      </c>
      <c r="B631" s="244" t="s">
        <v>4550</v>
      </c>
    </row>
    <row r="632" spans="1:2">
      <c r="A632" s="243" t="s">
        <v>4551</v>
      </c>
      <c r="B632" s="244" t="s">
        <v>4552</v>
      </c>
    </row>
    <row r="633" spans="1:2">
      <c r="A633" s="243" t="s">
        <v>4553</v>
      </c>
      <c r="B633" s="244" t="s">
        <v>4554</v>
      </c>
    </row>
    <row r="634" spans="1:2">
      <c r="A634" s="243" t="s">
        <v>4555</v>
      </c>
      <c r="B634" s="244" t="s">
        <v>4556</v>
      </c>
    </row>
    <row r="635" spans="1:2">
      <c r="A635" s="243" t="s">
        <v>4557</v>
      </c>
      <c r="B635" s="244" t="s">
        <v>4558</v>
      </c>
    </row>
    <row r="636" spans="1:2">
      <c r="A636" s="243" t="s">
        <v>4559</v>
      </c>
      <c r="B636" s="244" t="s">
        <v>4560</v>
      </c>
    </row>
    <row r="637" spans="1:2">
      <c r="A637" s="243" t="s">
        <v>4561</v>
      </c>
      <c r="B637" s="244" t="s">
        <v>4562</v>
      </c>
    </row>
    <row r="638" spans="1:2">
      <c r="A638" s="243" t="s">
        <v>4563</v>
      </c>
      <c r="B638" s="244" t="s">
        <v>4564</v>
      </c>
    </row>
    <row r="639" spans="1:2">
      <c r="A639" s="243" t="s">
        <v>4565</v>
      </c>
      <c r="B639" s="244" t="s">
        <v>4566</v>
      </c>
    </row>
    <row r="640" spans="1:2">
      <c r="A640" s="243" t="s">
        <v>4567</v>
      </c>
      <c r="B640" s="244" t="s">
        <v>4568</v>
      </c>
    </row>
    <row r="641" spans="1:2">
      <c r="A641" s="243" t="s">
        <v>4569</v>
      </c>
      <c r="B641" s="244" t="s">
        <v>4570</v>
      </c>
    </row>
    <row r="642" spans="1:2">
      <c r="A642" s="243" t="s">
        <v>4571</v>
      </c>
      <c r="B642" s="244" t="s">
        <v>4572</v>
      </c>
    </row>
    <row r="643" spans="1:2">
      <c r="A643" s="243" t="s">
        <v>4573</v>
      </c>
      <c r="B643" s="244" t="s">
        <v>4574</v>
      </c>
    </row>
    <row r="644" spans="1:2">
      <c r="A644" s="243" t="s">
        <v>4575</v>
      </c>
      <c r="B644" s="244" t="s">
        <v>4576</v>
      </c>
    </row>
    <row r="645" spans="1:2">
      <c r="A645" s="243" t="s">
        <v>4577</v>
      </c>
      <c r="B645" s="244" t="s">
        <v>4578</v>
      </c>
    </row>
    <row r="646" spans="1:2">
      <c r="A646" s="243" t="s">
        <v>4579</v>
      </c>
      <c r="B646" s="244" t="s">
        <v>4580</v>
      </c>
    </row>
    <row r="647" spans="1:2">
      <c r="A647" s="243" t="s">
        <v>4581</v>
      </c>
      <c r="B647" s="244" t="s">
        <v>4582</v>
      </c>
    </row>
    <row r="648" spans="1:2">
      <c r="A648" s="243" t="s">
        <v>4583</v>
      </c>
      <c r="B648" s="244" t="s">
        <v>4584</v>
      </c>
    </row>
    <row r="649" spans="1:2">
      <c r="A649" s="243" t="s">
        <v>4585</v>
      </c>
      <c r="B649" s="244" t="s">
        <v>4586</v>
      </c>
    </row>
    <row r="650" spans="1:2">
      <c r="A650" s="243" t="s">
        <v>4587</v>
      </c>
      <c r="B650" s="244" t="s">
        <v>4588</v>
      </c>
    </row>
    <row r="651" spans="1:2">
      <c r="A651" s="243" t="s">
        <v>4589</v>
      </c>
      <c r="B651" s="244" t="s">
        <v>4590</v>
      </c>
    </row>
    <row r="652" spans="1:2">
      <c r="A652" s="243" t="s">
        <v>4591</v>
      </c>
      <c r="B652" s="244" t="s">
        <v>4592</v>
      </c>
    </row>
    <row r="653" spans="1:2">
      <c r="A653" s="243" t="s">
        <v>4593</v>
      </c>
      <c r="B653" s="244" t="s">
        <v>4594</v>
      </c>
    </row>
    <row r="654" spans="1:2">
      <c r="A654" s="243" t="s">
        <v>4595</v>
      </c>
      <c r="B654" s="244" t="s">
        <v>4596</v>
      </c>
    </row>
    <row r="655" spans="1:2">
      <c r="A655" s="243" t="s">
        <v>4597</v>
      </c>
      <c r="B655" s="244" t="s">
        <v>4598</v>
      </c>
    </row>
    <row r="656" spans="1:2">
      <c r="A656" s="243" t="s">
        <v>4599</v>
      </c>
      <c r="B656" s="244" t="s">
        <v>4600</v>
      </c>
    </row>
    <row r="657" spans="1:2">
      <c r="A657" s="243" t="s">
        <v>4601</v>
      </c>
      <c r="B657" s="244" t="s">
        <v>4602</v>
      </c>
    </row>
    <row r="658" spans="1:2">
      <c r="A658" s="243" t="s">
        <v>4603</v>
      </c>
      <c r="B658" s="244" t="s">
        <v>4604</v>
      </c>
    </row>
    <row r="659" spans="1:2">
      <c r="A659" s="243" t="s">
        <v>4605</v>
      </c>
      <c r="B659" s="244" t="s">
        <v>4606</v>
      </c>
    </row>
    <row r="660" spans="1:2">
      <c r="A660" s="243" t="s">
        <v>4607</v>
      </c>
      <c r="B660" s="244" t="s">
        <v>4608</v>
      </c>
    </row>
    <row r="661" spans="1:2">
      <c r="A661" s="243" t="s">
        <v>4609</v>
      </c>
      <c r="B661" s="244" t="s">
        <v>2161</v>
      </c>
    </row>
    <row r="662" spans="1:2">
      <c r="A662" s="243" t="s">
        <v>4610</v>
      </c>
      <c r="B662" s="244" t="s">
        <v>4611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4612</v>
      </c>
      <c r="B669" s="244" t="s">
        <v>4613</v>
      </c>
    </row>
    <row r="670" spans="1:2">
      <c r="A670" s="243" t="s">
        <v>4614</v>
      </c>
      <c r="B670" s="244" t="s">
        <v>4615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4616</v>
      </c>
      <c r="B676" s="244" t="s">
        <v>4617</v>
      </c>
    </row>
    <row r="677" spans="1:2">
      <c r="A677" s="243" t="s">
        <v>4618</v>
      </c>
      <c r="B677" s="244" t="s">
        <v>4619</v>
      </c>
    </row>
    <row r="678" spans="1:2">
      <c r="A678" s="243" t="s">
        <v>4620</v>
      </c>
      <c r="B678" s="244" t="s">
        <v>4621</v>
      </c>
    </row>
    <row r="679" spans="1:2">
      <c r="A679" s="243" t="s">
        <v>4622</v>
      </c>
      <c r="B679" s="244" t="s">
        <v>4623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4624</v>
      </c>
      <c r="B693" s="244" t="s">
        <v>4625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4626</v>
      </c>
      <c r="B759" s="244" t="s">
        <v>4627</v>
      </c>
    </row>
    <row r="760" spans="1:2">
      <c r="A760" s="243" t="s">
        <v>4628</v>
      </c>
      <c r="B760" s="244" t="s">
        <v>4629</v>
      </c>
    </row>
    <row r="761" spans="1:2">
      <c r="A761" s="243" t="s">
        <v>4630</v>
      </c>
      <c r="B761" s="244" t="s">
        <v>4631</v>
      </c>
    </row>
    <row r="762" spans="1:2">
      <c r="A762" s="243" t="s">
        <v>4632</v>
      </c>
      <c r="B762" s="244" t="s">
        <v>4633</v>
      </c>
    </row>
    <row r="763" spans="1:2">
      <c r="A763" s="243" t="s">
        <v>4634</v>
      </c>
      <c r="B763" s="244" t="s">
        <v>4635</v>
      </c>
    </row>
    <row r="764" spans="1:2">
      <c r="A764" s="243" t="s">
        <v>4636</v>
      </c>
      <c r="B764" s="244" t="s">
        <v>4637</v>
      </c>
    </row>
    <row r="765" spans="1:2">
      <c r="A765" s="243" t="s">
        <v>4638</v>
      </c>
      <c r="B765" s="244" t="s">
        <v>4639</v>
      </c>
    </row>
    <row r="766" spans="1:2">
      <c r="A766" s="243" t="s">
        <v>4640</v>
      </c>
      <c r="B766" s="244" t="s">
        <v>4641</v>
      </c>
    </row>
    <row r="767" spans="1:2">
      <c r="A767" s="243" t="s">
        <v>4642</v>
      </c>
      <c r="B767" s="244" t="s">
        <v>4643</v>
      </c>
    </row>
    <row r="768" spans="1:2">
      <c r="A768" s="243" t="s">
        <v>4644</v>
      </c>
      <c r="B768" s="244" t="s">
        <v>4645</v>
      </c>
    </row>
    <row r="769" spans="1:2">
      <c r="A769" s="243" t="s">
        <v>4646</v>
      </c>
      <c r="B769" s="244" t="s">
        <v>4647</v>
      </c>
    </row>
    <row r="770" spans="1:2">
      <c r="A770" s="243" t="s">
        <v>4648</v>
      </c>
      <c r="B770" s="244" t="s">
        <v>4649</v>
      </c>
    </row>
    <row r="771" spans="1:2">
      <c r="A771" s="243" t="s">
        <v>4650</v>
      </c>
      <c r="B771" s="244" t="s">
        <v>4651</v>
      </c>
    </row>
    <row r="772" spans="1:2">
      <c r="A772" s="243" t="s">
        <v>4652</v>
      </c>
      <c r="B772" s="244" t="s">
        <v>4653</v>
      </c>
    </row>
    <row r="773" spans="1:2">
      <c r="A773" s="243" t="s">
        <v>4654</v>
      </c>
      <c r="B773" s="244" t="s">
        <v>4655</v>
      </c>
    </row>
    <row r="774" spans="1:2">
      <c r="A774" s="243" t="s">
        <v>4656</v>
      </c>
      <c r="B774" s="244" t="s">
        <v>4657</v>
      </c>
    </row>
    <row r="775" spans="1:2">
      <c r="A775" s="243" t="s">
        <v>4658</v>
      </c>
      <c r="B775" s="244" t="s">
        <v>4659</v>
      </c>
    </row>
    <row r="776" spans="1:2">
      <c r="A776" s="243" t="s">
        <v>4660</v>
      </c>
      <c r="B776" s="244" t="s">
        <v>4661</v>
      </c>
    </row>
    <row r="777" spans="1:2">
      <c r="A777" s="243" t="s">
        <v>4662</v>
      </c>
      <c r="B777" s="244" t="s">
        <v>4663</v>
      </c>
    </row>
    <row r="778" spans="1:2">
      <c r="A778" s="243" t="s">
        <v>4664</v>
      </c>
      <c r="B778" s="244" t="s">
        <v>4665</v>
      </c>
    </row>
    <row r="779" spans="1:2">
      <c r="A779" s="243" t="s">
        <v>4666</v>
      </c>
      <c r="B779" s="244" t="s">
        <v>4667</v>
      </c>
    </row>
    <row r="780" spans="1:2">
      <c r="A780" s="243" t="s">
        <v>4668</v>
      </c>
      <c r="B780" s="244" t="s">
        <v>4669</v>
      </c>
    </row>
    <row r="781" spans="1:2">
      <c r="A781" s="243" t="s">
        <v>4670</v>
      </c>
      <c r="B781" s="244" t="s">
        <v>4671</v>
      </c>
    </row>
    <row r="782" spans="1:2">
      <c r="A782" s="243" t="s">
        <v>4672</v>
      </c>
      <c r="B782" s="244" t="s">
        <v>4673</v>
      </c>
    </row>
    <row r="783" spans="1:2">
      <c r="A783" s="243" t="s">
        <v>4674</v>
      </c>
      <c r="B783" s="244" t="s">
        <v>4675</v>
      </c>
    </row>
    <row r="784" spans="1:2">
      <c r="A784" s="243" t="s">
        <v>4676</v>
      </c>
      <c r="B784" s="244" t="s">
        <v>4677</v>
      </c>
    </row>
    <row r="785" spans="1:2">
      <c r="A785" s="243" t="s">
        <v>4678</v>
      </c>
      <c r="B785" s="244" t="s">
        <v>4679</v>
      </c>
    </row>
    <row r="786" spans="1:2">
      <c r="A786" s="243" t="s">
        <v>4680</v>
      </c>
      <c r="B786" s="244" t="s">
        <v>4681</v>
      </c>
    </row>
    <row r="787" spans="1:2">
      <c r="A787" s="243" t="s">
        <v>4682</v>
      </c>
      <c r="B787" s="244" t="s">
        <v>4683</v>
      </c>
    </row>
    <row r="788" spans="1:2">
      <c r="A788" s="243" t="s">
        <v>4684</v>
      </c>
      <c r="B788" s="244" t="s">
        <v>4685</v>
      </c>
    </row>
    <row r="789" spans="1:2">
      <c r="A789" s="243" t="s">
        <v>4686</v>
      </c>
      <c r="B789" s="244" t="s">
        <v>4687</v>
      </c>
    </row>
    <row r="790" spans="1:2">
      <c r="A790" s="243" t="s">
        <v>4688</v>
      </c>
      <c r="B790" s="244" t="s">
        <v>4689</v>
      </c>
    </row>
    <row r="791" spans="1:2">
      <c r="A791" s="243" t="s">
        <v>4690</v>
      </c>
      <c r="B791" s="244" t="s">
        <v>4691</v>
      </c>
    </row>
    <row r="792" spans="1:2">
      <c r="A792" s="243" t="s">
        <v>4692</v>
      </c>
      <c r="B792" s="244" t="s">
        <v>4693</v>
      </c>
    </row>
    <row r="793" spans="1:2">
      <c r="A793" s="243" t="s">
        <v>4694</v>
      </c>
      <c r="B793" s="244" t="s">
        <v>4695</v>
      </c>
    </row>
    <row r="794" spans="1:2">
      <c r="A794" s="243" t="s">
        <v>4696</v>
      </c>
      <c r="B794" s="244" t="s">
        <v>4697</v>
      </c>
    </row>
    <row r="795" spans="1:2">
      <c r="A795" s="243" t="s">
        <v>4698</v>
      </c>
      <c r="B795" s="244" t="s">
        <v>4699</v>
      </c>
    </row>
    <row r="796" spans="1:2">
      <c r="A796" s="243" t="s">
        <v>4700</v>
      </c>
      <c r="B796" s="244" t="s">
        <v>4701</v>
      </c>
    </row>
    <row r="797" spans="1:2">
      <c r="A797" s="243" t="s">
        <v>4702</v>
      </c>
      <c r="B797" s="244" t="s">
        <v>4703</v>
      </c>
    </row>
    <row r="798" spans="1:2">
      <c r="A798" s="243" t="s">
        <v>4704</v>
      </c>
      <c r="B798" s="244" t="s">
        <v>4705</v>
      </c>
    </row>
    <row r="799" spans="1:2">
      <c r="A799" s="243" t="s">
        <v>4706</v>
      </c>
      <c r="B799" s="244" t="s">
        <v>4707</v>
      </c>
    </row>
    <row r="800" spans="1:2">
      <c r="A800" s="243" t="s">
        <v>4708</v>
      </c>
      <c r="B800" s="244" t="s">
        <v>4709</v>
      </c>
    </row>
    <row r="801" spans="1:2">
      <c r="A801" s="243" t="s">
        <v>4710</v>
      </c>
      <c r="B801" s="244" t="s">
        <v>4711</v>
      </c>
    </row>
    <row r="802" spans="1:2">
      <c r="A802" s="243" t="s">
        <v>4712</v>
      </c>
      <c r="B802" s="244" t="s">
        <v>4713</v>
      </c>
    </row>
    <row r="803" spans="1:2">
      <c r="A803" s="243" t="s">
        <v>4714</v>
      </c>
      <c r="B803" s="244" t="s">
        <v>4715</v>
      </c>
    </row>
    <row r="804" spans="1:2">
      <c r="A804" s="243" t="s">
        <v>4716</v>
      </c>
      <c r="B804" s="244" t="s">
        <v>4717</v>
      </c>
    </row>
    <row r="805" spans="1:2">
      <c r="A805" s="243" t="s">
        <v>4718</v>
      </c>
      <c r="B805" s="244" t="s">
        <v>4719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4759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4720</v>
      </c>
      <c r="B822" s="244" t="s">
        <v>4721</v>
      </c>
    </row>
    <row r="823" spans="1:2">
      <c r="A823" s="245" t="s">
        <v>4722</v>
      </c>
      <c r="B823" s="244" t="s">
        <v>4723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4083</v>
      </c>
      <c r="B829" s="244" t="s">
        <v>4084</v>
      </c>
    </row>
    <row r="830" spans="1:2">
      <c r="A830" s="245" t="s">
        <v>4724</v>
      </c>
      <c r="B830" s="244" t="s">
        <v>4084</v>
      </c>
    </row>
    <row r="831" spans="1:2">
      <c r="A831" s="243" t="s">
        <v>4086</v>
      </c>
      <c r="B831" s="244" t="s">
        <v>4056</v>
      </c>
    </row>
    <row r="832" spans="1:2">
      <c r="A832" s="245" t="s">
        <v>4725</v>
      </c>
      <c r="B832" s="244" t="s">
        <v>4726</v>
      </c>
    </row>
    <row r="833" spans="1:2">
      <c r="A833" s="243" t="s">
        <v>1221</v>
      </c>
      <c r="B833" s="244" t="s">
        <v>677</v>
      </c>
    </row>
    <row r="834" spans="1:2">
      <c r="A834" s="245" t="s">
        <v>4727</v>
      </c>
      <c r="B834" s="244" t="s">
        <v>4728</v>
      </c>
    </row>
    <row r="835" spans="1:2">
      <c r="A835" s="241" t="s">
        <v>854</v>
      </c>
      <c r="B835" s="242" t="s">
        <v>855</v>
      </c>
    </row>
    <row r="836" spans="1:2">
      <c r="A836" s="243" t="s">
        <v>4090</v>
      </c>
      <c r="B836" s="244" t="s">
        <v>4056</v>
      </c>
    </row>
    <row r="837" spans="1:2">
      <c r="A837" s="245" t="s">
        <v>4729</v>
      </c>
      <c r="B837" s="244" t="s">
        <v>4730</v>
      </c>
    </row>
    <row r="838" spans="1:2">
      <c r="A838" s="245" t="s">
        <v>4731</v>
      </c>
      <c r="B838" s="244" t="s">
        <v>4732</v>
      </c>
    </row>
    <row r="839" spans="1:2">
      <c r="A839" s="245" t="s">
        <v>4733</v>
      </c>
      <c r="B839" s="244" t="s">
        <v>4734</v>
      </c>
    </row>
    <row r="840" spans="1:2">
      <c r="A840" s="243" t="s">
        <v>4091</v>
      </c>
      <c r="B840" s="244" t="s">
        <v>4092</v>
      </c>
    </row>
    <row r="841" spans="1:2">
      <c r="A841" s="245" t="s">
        <v>4735</v>
      </c>
      <c r="B841" s="244" t="s">
        <v>4736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4093</v>
      </c>
    </row>
    <row r="844" spans="1:2">
      <c r="A844" s="245" t="s">
        <v>4737</v>
      </c>
      <c r="B844" s="244" t="s">
        <v>4738</v>
      </c>
    </row>
    <row r="845" spans="1:2">
      <c r="A845" s="243" t="s">
        <v>4094</v>
      </c>
      <c r="B845" s="244" t="s">
        <v>4095</v>
      </c>
    </row>
    <row r="846" spans="1:2">
      <c r="A846" s="245" t="s">
        <v>4739</v>
      </c>
      <c r="B846" s="244" t="s">
        <v>4740</v>
      </c>
    </row>
    <row r="847" spans="1:2">
      <c r="A847" s="241" t="s">
        <v>926</v>
      </c>
      <c r="B847" s="242" t="s">
        <v>927</v>
      </c>
    </row>
    <row r="848" spans="1:2">
      <c r="A848" s="243" t="s">
        <v>4102</v>
      </c>
      <c r="B848" s="244" t="s">
        <v>4056</v>
      </c>
    </row>
    <row r="849" spans="1:2">
      <c r="A849" s="245" t="s">
        <v>4741</v>
      </c>
      <c r="B849" s="244" t="s">
        <v>4742</v>
      </c>
    </row>
    <row r="850" spans="1:2">
      <c r="A850" s="245" t="s">
        <v>4743</v>
      </c>
      <c r="B850" s="244" t="s">
        <v>4744</v>
      </c>
    </row>
    <row r="851" spans="1:2">
      <c r="A851" s="245" t="s">
        <v>4745</v>
      </c>
      <c r="B851" s="244" t="s">
        <v>4746</v>
      </c>
    </row>
    <row r="852" spans="1:2">
      <c r="A852" s="245" t="s">
        <v>4747</v>
      </c>
      <c r="B852" s="244" t="s">
        <v>4748</v>
      </c>
    </row>
    <row r="853" spans="1:2">
      <c r="A853" s="245" t="s">
        <v>4749</v>
      </c>
      <c r="B853" s="244" t="s">
        <v>4750</v>
      </c>
    </row>
    <row r="854" spans="1:2">
      <c r="A854" s="245" t="s">
        <v>4751</v>
      </c>
      <c r="B854" s="244" t="s">
        <v>4752</v>
      </c>
    </row>
    <row r="855" spans="1:2">
      <c r="A855" s="245" t="s">
        <v>4753</v>
      </c>
      <c r="B855" s="244" t="s">
        <v>4754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4105</v>
      </c>
      <c r="B862" s="244" t="s">
        <v>4106</v>
      </c>
    </row>
    <row r="863" spans="1:2">
      <c r="A863" s="245" t="s">
        <v>4755</v>
      </c>
      <c r="B863" s="244" t="s">
        <v>4756</v>
      </c>
    </row>
    <row r="864" spans="1:2">
      <c r="A864" s="243" t="s">
        <v>951</v>
      </c>
      <c r="B864" s="244" t="s">
        <v>952</v>
      </c>
    </row>
    <row r="865" spans="1:2">
      <c r="A865" s="245" t="s">
        <v>4757</v>
      </c>
      <c r="B865" s="244" t="s">
        <v>4758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4" t="s">
        <v>2339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5" t="s">
        <v>3877</v>
      </c>
      <c r="B615" s="405"/>
      <c r="C615" s="405"/>
      <c r="D615" s="405"/>
      <c r="E615" s="405"/>
      <c r="F615" s="405"/>
      <c r="G615" s="405"/>
      <c r="H615" s="405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A39803FA8A7049BF345CF0A027AC43" ma:contentTypeVersion="14" ma:contentTypeDescription="Stvaranje novog dokumenta." ma:contentTypeScope="" ma:versionID="0f0c1d2b096523b9dc8af021fa85d2c4">
  <xsd:schema xmlns:xsd="http://www.w3.org/2001/XMLSchema" xmlns:xs="http://www.w3.org/2001/XMLSchema" xmlns:p="http://schemas.microsoft.com/office/2006/metadata/properties" xmlns:ns3="b07ae3c5-d37f-4d18-a921-7c5c16593034" targetNamespace="http://schemas.microsoft.com/office/2006/metadata/properties" ma:root="true" ma:fieldsID="9785c10f4962be58875950897c1c27c9" ns3:_="">
    <xsd:import namespace="b07ae3c5-d37f-4d18-a921-7c5c165930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ae3c5-d37f-4d18-a921-7c5c165930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AAE9DE-B456-451F-AFB2-85944641F2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74BF9C-8046-4006-A32D-CAFCD24FC17A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b07ae3c5-d37f-4d18-a921-7c5c16593034"/>
    <ds:schemaRef ds:uri="http://schemas.microsoft.com/office/2006/documentManagement/types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3D46D04-EB56-488B-8C87-E40D8CE8C3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7ae3c5-d37f-4d18-a921-7c5c165930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Srđana Ferić</cp:lastModifiedBy>
  <cp:lastPrinted>2024-12-13T11:44:59Z</cp:lastPrinted>
  <dcterms:created xsi:type="dcterms:W3CDTF">2018-09-10T07:36:17Z</dcterms:created>
  <dcterms:modified xsi:type="dcterms:W3CDTF">2024-12-13T12:49:01Z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  <property fmtid="{D5CDD505-2E9C-101B-9397-08002B2CF9AE}" pid="3" name="ContentTypeId">
    <vt:lpwstr>0x010100D1A39803FA8A7049BF345CF0A027AC43</vt:lpwstr>
  </property>
</Properties>
</file>